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C:\Users\Barbara\Desktop\"/>
    </mc:Choice>
  </mc:AlternateContent>
  <xr:revisionPtr revIDLastSave="0" documentId="8_{C227D487-ED47-45A9-8F83-4C2ECFC929E0}" xr6:coauthVersionLast="47" xr6:coauthVersionMax="47" xr10:uidLastSave="{00000000-0000-0000-0000-000000000000}"/>
  <bookViews>
    <workbookView xWindow="-120" yWindow="-120" windowWidth="29040" windowHeight="15840" xr2:uid="{AF238D63-F5F3-4AD0-ADBE-28EF7294E78C}"/>
  </bookViews>
  <sheets>
    <sheet name="prospetto" sheetId="1" r:id="rId1"/>
    <sheet name="abitazioni + altro" sheetId="2" r:id="rId2"/>
    <sheet name="villini e ville" sheetId="3" r:id="rId3"/>
    <sheet name="categorie B" sheetId="4" r:id="rId4"/>
    <sheet name="categoria C1" sheetId="5" r:id="rId5"/>
    <sheet name="categoria C6" sheetId="6" r:id="rId6"/>
    <sheet name="altre categorie" sheetId="7" r:id="rId7"/>
  </sheets>
  <definedNames>
    <definedName name="_xlnm.Print_Area" localSheetId="1">'abitazioni + altro'!$A$1:$G$18</definedName>
    <definedName name="_xlnm.Print_Area" localSheetId="6">'altre categorie'!$A$1:$G$13</definedName>
    <definedName name="_xlnm.Print_Area" localSheetId="4">'categoria C1'!$A$1:$G$14</definedName>
    <definedName name="_xlnm.Print_Area" localSheetId="5">'categoria C6'!$A$1:$G$19</definedName>
    <definedName name="_xlnm.Print_Area" localSheetId="3">'categorie B'!$A$1:$G$14</definedName>
    <definedName name="_xlnm.Print_Area" localSheetId="0">prospetto!$A$1:$L$16</definedName>
    <definedName name="_xlnm.Print_Area" localSheetId="2">'villini e ville'!$A$1:$G$18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9" i="7"/>
  <c r="G8" i="7"/>
  <c r="G7" i="7"/>
  <c r="G6" i="7"/>
  <c r="G5" i="7"/>
  <c r="G12" i="7" s="1"/>
  <c r="F14" i="6"/>
  <c r="F12" i="6"/>
  <c r="F11" i="6"/>
  <c r="G11" i="6" s="1"/>
  <c r="F10" i="6"/>
  <c r="G9" i="6"/>
  <c r="F9" i="6"/>
  <c r="G8" i="6"/>
  <c r="G7" i="6"/>
  <c r="G6" i="6"/>
  <c r="F13" i="6" s="1"/>
  <c r="G13" i="6" s="1"/>
  <c r="G5" i="6"/>
  <c r="G16" i="6" s="1"/>
  <c r="G11" i="5"/>
  <c r="G10" i="5"/>
  <c r="G9" i="5"/>
  <c r="G8" i="5"/>
  <c r="G7" i="5"/>
  <c r="G6" i="5"/>
  <c r="G13" i="5" s="1"/>
  <c r="G5" i="5"/>
  <c r="G9" i="4"/>
  <c r="G8" i="4"/>
  <c r="G10" i="4" s="1"/>
  <c r="G7" i="4"/>
  <c r="G6" i="4"/>
  <c r="G5" i="4"/>
  <c r="G11" i="4" s="1"/>
  <c r="F13" i="3"/>
  <c r="F12" i="3"/>
  <c r="G12" i="3" s="1"/>
  <c r="F11" i="3"/>
  <c r="F10" i="3"/>
  <c r="G10" i="3" s="1"/>
  <c r="F9" i="3"/>
  <c r="F8" i="3"/>
  <c r="G8" i="3" s="1"/>
  <c r="G7" i="3"/>
  <c r="G6" i="3"/>
  <c r="G5" i="3"/>
  <c r="G15" i="3" s="1"/>
  <c r="F13" i="2"/>
  <c r="F12" i="2"/>
  <c r="G12" i="2" s="1"/>
  <c r="F11" i="2"/>
  <c r="F10" i="2"/>
  <c r="G10" i="2" s="1"/>
  <c r="F9" i="2"/>
  <c r="F8" i="2"/>
  <c r="G8" i="2" s="1"/>
  <c r="G7" i="2"/>
  <c r="G6" i="2"/>
  <c r="G5" i="2"/>
  <c r="G14" i="2" l="1"/>
  <c r="G17" i="2" s="1"/>
  <c r="G13" i="4"/>
  <c r="G15" i="6"/>
  <c r="G18" i="6" s="1"/>
  <c r="G15" i="2"/>
  <c r="G14" i="3"/>
  <c r="G17" i="3" s="1"/>
</calcChain>
</file>

<file path=xl/sharedStrings.xml><?xml version="1.0" encoding="utf-8"?>
<sst xmlns="http://schemas.openxmlformats.org/spreadsheetml/2006/main" count="236" uniqueCount="80">
  <si>
    <t>Metodologia di calcolo riferita ad unità immobiliari comprese in gruppi di categorie catastali assimililabili</t>
  </si>
  <si>
    <t>A/1, A/2, A/3, A/4, A/5, A/6, A/9, A/11</t>
  </si>
  <si>
    <t>A/7, A/8</t>
  </si>
  <si>
    <t>B/1, B/2, B/3, B/4, B/5, B/6, B/7</t>
  </si>
  <si>
    <t>C/1</t>
  </si>
  <si>
    <t>C/6</t>
  </si>
  <si>
    <t>A/10, B/8, C/2, C/3, C/5, C/7, C/4</t>
  </si>
  <si>
    <t>ambienti</t>
  </si>
  <si>
    <t>Descrizione degli ambienti</t>
  </si>
  <si>
    <t>coefficienti da applicare alle superfici delle varie tipologie di ambiente secondo le categorie catastali</t>
  </si>
  <si>
    <t>A1</t>
  </si>
  <si>
    <t>Vani (o locali) con funzione principale nella specifica categoria e vani (o locali) accessori a diretto servizio dei principali se non appartenenti alle categorie C1 e C6.</t>
  </si>
  <si>
    <t>A2</t>
  </si>
  <si>
    <t>Vani (o locali) accessori a diretto servizio di principali  per unità appartenenti alle categorie C1 e C6.</t>
  </si>
  <si>
    <t>B</t>
  </si>
  <si>
    <t>Vani (o locali) accessori a indiretto servizio di quelli identificati nella precedente tipologia A se comunicanti con gli stessi.</t>
  </si>
  <si>
    <t>0,50 (*)</t>
  </si>
  <si>
    <t>C</t>
  </si>
  <si>
    <t>Vani (o locali) accessori a indiretto servizio di quelli identificati nella precedente tipologia A se non comunicanti con gli stessi anche attraverso scale interne.</t>
  </si>
  <si>
    <t>0,25 (*)</t>
  </si>
  <si>
    <t>D</t>
  </si>
  <si>
    <t>Balconi, terrazzi e simili comunicanti con i vani o locali di cui al precedente ambiente di tipo A anche attraverso scale.</t>
  </si>
  <si>
    <r>
      <t>0,30 (*)
fino a 25 m</t>
    </r>
    <r>
      <rPr>
        <vertAlign val="superscript"/>
        <sz val="20"/>
        <color theme="1"/>
        <rFont val="Times New Roman"/>
        <family val="1"/>
      </rPr>
      <t>2</t>
    </r>
  </si>
  <si>
    <t>0,10 (*)
per la quota eccedente</t>
  </si>
  <si>
    <t>0,10 (*)</t>
  </si>
  <si>
    <t>E</t>
  </si>
  <si>
    <t>Balconi, terrazzi e simili non comunicanti con i vani o locali di cui al precedente ambiente di tipo A, pertinenze esclusive della uiu trattata.</t>
  </si>
  <si>
    <r>
      <t>0,15 (*)
fino a 25 m</t>
    </r>
    <r>
      <rPr>
        <vertAlign val="superscript"/>
        <sz val="20"/>
        <color theme="1"/>
        <rFont val="Times New Roman"/>
        <family val="1"/>
      </rPr>
      <t>2</t>
    </r>
  </si>
  <si>
    <t>0,05 (*)
per la quota eccedente</t>
  </si>
  <si>
    <t>0,10  (*)</t>
  </si>
  <si>
    <t>F</t>
  </si>
  <si>
    <t>Aree scoperte o comunque assimilabili, pertinenza esclusiva della uiu trattata.</t>
  </si>
  <si>
    <r>
      <t>0,10 (*)
fino alla superficie definita nella lettera 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</t>
    </r>
  </si>
  <si>
    <r>
      <t>0,02 (*)
per superficie eccedente definita nella lettera 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</t>
    </r>
  </si>
  <si>
    <r>
      <t>Tale tipologia è presa in considerazione solo per la quota eccedente il quintuplo della superficie catastale di cui alla lettera 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</t>
    </r>
  </si>
  <si>
    <r>
      <t>0,10 (*)
fino alla superficie definita nella lettera
("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 + "</t>
    </r>
    <r>
      <rPr>
        <b/>
        <sz val="20"/>
        <color theme="1"/>
        <rFont val="Times New Roman"/>
        <family val="1"/>
      </rPr>
      <t>A2</t>
    </r>
    <r>
      <rPr>
        <sz val="20"/>
        <color theme="1"/>
        <rFont val="Times New Roman"/>
        <family val="1"/>
      </rPr>
      <t>") raggiuagliata</t>
    </r>
  </si>
  <si>
    <r>
      <t>0,02 (*)
per superficie eccedente definita nella lettera
("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 + "</t>
    </r>
    <r>
      <rPr>
        <b/>
        <sz val="20"/>
        <color theme="1"/>
        <rFont val="Times New Roman"/>
        <family val="1"/>
      </rPr>
      <t>A2</t>
    </r>
    <r>
      <rPr>
        <sz val="20"/>
        <color theme="1"/>
        <rFont val="Times New Roman"/>
        <family val="1"/>
      </rPr>
      <t>") raggiuagliata</t>
    </r>
  </si>
  <si>
    <r>
      <t xml:space="preserve">0,10 (*)
per la quota eccedente il quintuplo di </t>
    </r>
    <r>
      <rPr>
        <b/>
        <sz val="20"/>
        <color theme="1"/>
        <rFont val="Times New Roman"/>
        <family val="1"/>
      </rPr>
      <t>"A1"</t>
    </r>
    <r>
      <rPr>
        <sz val="20"/>
        <color theme="1"/>
        <rFont val="Times New Roman"/>
        <family val="1"/>
      </rPr>
      <t xml:space="preserve"> (5xA1) fino alla superficie pari al sestuplo di "</t>
    </r>
    <r>
      <rPr>
        <b/>
        <sz val="20"/>
        <color theme="1"/>
        <rFont val="Times New Roman"/>
        <family val="1"/>
      </rPr>
      <t>A1</t>
    </r>
    <r>
      <rPr>
        <sz val="20"/>
        <color theme="1"/>
        <rFont val="Times New Roman"/>
        <family val="1"/>
      </rPr>
      <t>" (6xA1)</t>
    </r>
  </si>
  <si>
    <r>
      <t xml:space="preserve">0,02 (*)
per la quota eccedente il sestuplo della superficie di </t>
    </r>
    <r>
      <rPr>
        <b/>
        <sz val="20"/>
        <color theme="1"/>
        <rFont val="Times New Roman"/>
        <family val="1"/>
      </rPr>
      <t xml:space="preserve">"A1" </t>
    </r>
    <r>
      <rPr>
        <sz val="20"/>
        <color theme="1"/>
        <rFont val="Times New Roman"/>
        <family val="1"/>
      </rPr>
      <t>(6xA1)</t>
    </r>
  </si>
  <si>
    <t>G</t>
  </si>
  <si>
    <t>Superfici di ambienti non classificabili tra i precedenti casi e non rilevanti ai fini del calcolo della superficie catastale</t>
  </si>
  <si>
    <t>CRITERI GENERALI:</t>
  </si>
  <si>
    <r>
      <t>❶</t>
    </r>
    <r>
      <rPr>
        <b/>
        <sz val="24"/>
        <color theme="1"/>
        <rFont val="Calibri"/>
        <family val="2"/>
      </rPr>
      <t xml:space="preserve"> </t>
    </r>
    <r>
      <rPr>
        <b/>
        <sz val="24"/>
        <color theme="1"/>
        <rFont val="Times New Roman"/>
        <family val="1"/>
      </rPr>
      <t>Nella determinazione della superficie catastale delle unità immobiliari a destinazione ordinaria, i muri interni e quelli perimetrali esterni vengono computati per intero fino ad uno spessore massimo di 50 cm, mentre i muri in comunione vengono computati nella misura del 50% fino ad uno spessore massimo di 25 cm.
❷ La superficie dei locali principali e degli accessori, ovvero loro porzioni, aventi altezza utile inferiore a 1,50 m, non entra nel computo della superficie catastale.
❸ La superficie degli elementi di collegamento verticale, quali scale, rampe, ascensori e simili, interni alle unità immobiliari sono computati in misura pari alla loro proiezione orizzontale, indipendentemente dal numero di piani collegati.
❹ La superficie catastale viene arrotondata al metro quadrato.</t>
    </r>
  </si>
  <si>
    <r>
      <rPr>
        <b/>
        <sz val="22"/>
        <color theme="1"/>
        <rFont val="Times New Roman"/>
        <family val="1"/>
      </rPr>
      <t>(*)</t>
    </r>
    <r>
      <rPr>
        <sz val="22"/>
        <color theme="1"/>
        <rFont val="Times New Roman"/>
        <family val="1"/>
      </rPr>
      <t xml:space="preserve"> La somma delle superfici delle pertinenze e dei vani accessori a servizio indiretto di quelli principali, ragguagliate con i coefficienti in tabella, entrano nel computo complessivo della superficie catastale fino ad un massimo pari alla metà della superficie ("</t>
    </r>
    <r>
      <rPr>
        <b/>
        <sz val="22"/>
        <color theme="1"/>
        <rFont val="Times New Roman"/>
        <family val="1"/>
      </rPr>
      <t>A1</t>
    </r>
    <r>
      <rPr>
        <sz val="22"/>
        <color theme="1"/>
        <rFont val="Times New Roman"/>
        <family val="1"/>
      </rPr>
      <t>" + "</t>
    </r>
    <r>
      <rPr>
        <b/>
        <sz val="22"/>
        <color theme="1"/>
        <rFont val="Times New Roman"/>
        <family val="1"/>
      </rPr>
      <t>A2</t>
    </r>
    <r>
      <rPr>
        <sz val="22"/>
        <color theme="1"/>
        <rFont val="Times New Roman"/>
        <family val="1"/>
      </rPr>
      <t>") (la superficie "A2" ragguagliata, è presa in considerazione solo ove presente).</t>
    </r>
  </si>
  <si>
    <t>Tabella per il calcolo della superficie delle unità censite nelle seguenti categorie catastali:</t>
  </si>
  <si>
    <r>
      <t>Superficie lorda
in m</t>
    </r>
    <r>
      <rPr>
        <b/>
        <vertAlign val="superscript"/>
        <sz val="14"/>
        <color theme="1"/>
        <rFont val="Times New Roman"/>
        <family val="1"/>
      </rPr>
      <t>2</t>
    </r>
  </si>
  <si>
    <t>Calcolo della superficie catastale</t>
  </si>
  <si>
    <t>Coefficiente Moltiplicatore</t>
  </si>
  <si>
    <t>Superficie equivalente</t>
  </si>
  <si>
    <t>(a)</t>
  </si>
  <si>
    <t>(b)</t>
  </si>
  <si>
    <t>(c) = (a) x (b)</t>
  </si>
  <si>
    <t>Vani (o locali) aventi funzione principale nella specifica categoria e vani (o locali) accessori a diretto servizio dei principali se non appartenenti alle categorie C1 e C6.</t>
  </si>
  <si>
    <t>Vani (o locali) accessori a indiretto servizio di quelli identificati nella precedente tipologia A qualora comunicanti con gli stessi.</t>
  </si>
  <si>
    <t>Vani (o locali) accessori a indiretto servizio di quelli identificati nella precedente tipologia A qualora non comunicanti con gli stessi anche attraverso scale interne.</t>
  </si>
  <si>
    <r>
      <t xml:space="preserve">coefficiente da applicare
fino alla superficie di </t>
    </r>
    <r>
      <rPr>
        <b/>
        <sz val="14"/>
        <color theme="1"/>
        <rFont val="Times New Roman"/>
        <family val="1"/>
      </rPr>
      <t>25 m</t>
    </r>
    <r>
      <rPr>
        <b/>
        <vertAlign val="superscript"/>
        <sz val="14"/>
        <color theme="1"/>
        <rFont val="Times New Roman"/>
        <family val="1"/>
      </rPr>
      <t>2</t>
    </r>
  </si>
  <si>
    <r>
      <t xml:space="preserve">coefficiente da applicare
per la superficie eccedente i </t>
    </r>
    <r>
      <rPr>
        <b/>
        <sz val="14"/>
        <color theme="1"/>
        <rFont val="Times New Roman"/>
        <family val="1"/>
      </rPr>
      <t>25 m</t>
    </r>
    <r>
      <rPr>
        <b/>
        <vertAlign val="superscript"/>
        <sz val="14"/>
        <color theme="1"/>
        <rFont val="Times New Roman"/>
        <family val="1"/>
      </rPr>
      <t>2</t>
    </r>
  </si>
  <si>
    <r>
      <t>coefficiente da applicare
fino alla superficie definita nella lettera 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"coefficiente da applicare
fino alla superficie definita nella lettera 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</t>
    </r>
  </si>
  <si>
    <r>
      <t>coefficiente da applicare
per superficie eccedente definita nella lettera 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"coefficiente da applicare
per superficie eccedente definita nella lettera 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</t>
    </r>
  </si>
  <si>
    <t>Risultato 1</t>
  </si>
  <si>
    <t>Somma delle superfici catastali</t>
  </si>
  <si>
    <t>Risultato 2</t>
  </si>
  <si>
    <t>150% della superficie "A1"</t>
  </si>
  <si>
    <t>Categoria</t>
  </si>
  <si>
    <r>
      <rPr>
        <sz val="20"/>
        <color theme="1"/>
        <rFont val="Arial"/>
        <family val="2"/>
      </rPr>
      <t>Superficie catastale finale</t>
    </r>
    <r>
      <rPr>
        <sz val="20"/>
        <color theme="1"/>
        <rFont val="Times New Roman"/>
        <family val="1"/>
      </rPr>
      <t xml:space="preserve"> (arrotondata) = la minore fra i due risultati  </t>
    </r>
    <r>
      <rPr>
        <b/>
        <sz val="20"/>
        <color theme="1"/>
        <rFont val="Times New Roman"/>
        <family val="1"/>
      </rPr>
      <t xml:space="preserve"> </t>
    </r>
  </si>
  <si>
    <r>
      <t xml:space="preserve">Tabella per il calcolo della superficie delle unità censite nelle seguenti categorie catastali:
</t>
    </r>
    <r>
      <rPr>
        <sz val="20"/>
        <color theme="1"/>
        <rFont val="Times New Roman"/>
        <family val="1"/>
      </rPr>
      <t xml:space="preserve">
</t>
    </r>
    <r>
      <rPr>
        <b/>
        <sz val="24"/>
        <color theme="1"/>
        <rFont val="Times New Roman"/>
        <family val="1"/>
      </rPr>
      <t xml:space="preserve">A/7   </t>
    </r>
    <r>
      <rPr>
        <b/>
        <sz val="24"/>
        <color theme="1"/>
        <rFont val="Times New Roman"/>
        <family val="1"/>
      </rPr>
      <t xml:space="preserve">Abitazioni in </t>
    </r>
    <r>
      <rPr>
        <b/>
        <sz val="24"/>
        <color theme="1"/>
        <rFont val="Times New Roman"/>
        <family val="1"/>
      </rPr>
      <t xml:space="preserve">villini       A/8   </t>
    </r>
    <r>
      <rPr>
        <b/>
        <sz val="24"/>
        <color theme="1"/>
        <rFont val="Times New Roman"/>
        <family val="1"/>
      </rPr>
      <t xml:space="preserve">Abitazioni in </t>
    </r>
    <r>
      <rPr>
        <b/>
        <sz val="24"/>
        <color theme="1"/>
        <rFont val="Times New Roman"/>
        <family val="1"/>
      </rPr>
      <t>ville</t>
    </r>
  </si>
  <si>
    <r>
      <t xml:space="preserve">coefficiente da applicare
fino alla superficie di </t>
    </r>
    <r>
      <rPr>
        <b/>
        <sz val="14"/>
        <color theme="1"/>
        <rFont val="Times New Roman"/>
        <family val="1"/>
      </rPr>
      <t xml:space="preserve">25 </t>
    </r>
    <r>
      <rPr>
        <b/>
        <sz val="14"/>
        <color theme="1"/>
        <rFont val="Times New Roman"/>
        <family val="1"/>
      </rPr>
      <t>m</t>
    </r>
    <r>
      <rPr>
        <b/>
        <vertAlign val="superscript"/>
        <sz val="14"/>
        <color theme="1"/>
        <rFont val="Times New Roman"/>
        <family val="1"/>
      </rPr>
      <t>2</t>
    </r>
  </si>
  <si>
    <r>
      <t xml:space="preserve">Aree scoperte o comunque assimilabili, pertinenza esclusiva della uiu trattata.
</t>
    </r>
    <r>
      <rPr>
        <b/>
        <sz val="14"/>
        <color theme="1"/>
        <rFont val="Times New Roman"/>
        <family val="1"/>
      </rPr>
      <t xml:space="preserve">Tale tipologia è presa in </t>
    </r>
    <r>
      <rPr>
        <b/>
        <sz val="14"/>
        <color theme="1"/>
        <rFont val="Times New Roman"/>
        <family val="1"/>
      </rPr>
      <t xml:space="preserve">considerazione solo per </t>
    </r>
    <r>
      <rPr>
        <b/>
        <sz val="14"/>
        <color theme="1"/>
        <rFont val="Times New Roman"/>
        <family val="1"/>
      </rPr>
      <t xml:space="preserve">la quota eccedente il </t>
    </r>
    <r>
      <rPr>
        <b/>
        <sz val="14"/>
        <color theme="1"/>
        <rFont val="Times New Roman"/>
        <family val="1"/>
      </rPr>
      <t xml:space="preserve">quintuplo della </t>
    </r>
    <r>
      <rPr>
        <b/>
        <sz val="14"/>
        <color theme="1"/>
        <rFont val="Times New Roman"/>
        <family val="1"/>
      </rPr>
      <t xml:space="preserve">superficie catastale di </t>
    </r>
    <r>
      <rPr>
        <b/>
        <sz val="14"/>
        <color theme="1"/>
        <rFont val="Times New Roman"/>
        <family val="1"/>
      </rPr>
      <t xml:space="preserve">cui alla lettera </t>
    </r>
    <r>
      <rPr>
        <b/>
        <sz val="14"/>
        <color theme="1"/>
        <rFont val="Times New Roman"/>
        <family val="1"/>
      </rPr>
      <t xml:space="preserve">"A1"Aree scoperte o </t>
    </r>
    <r>
      <rPr>
        <b/>
        <sz val="14"/>
        <color theme="1"/>
        <rFont val="Times New Roman"/>
        <family val="1"/>
      </rPr>
      <t xml:space="preserve">comunque assimilabili, </t>
    </r>
    <r>
      <rPr>
        <b/>
        <sz val="14"/>
        <color theme="1"/>
        <rFont val="Times New Roman"/>
        <family val="1"/>
      </rPr>
      <t xml:space="preserve">pertinenza esclusiva </t>
    </r>
    <r>
      <rPr>
        <b/>
        <sz val="14"/>
        <color theme="1"/>
        <rFont val="Times New Roman"/>
        <family val="1"/>
      </rPr>
      <t>della uiu trattata.</t>
    </r>
    <r>
      <rPr>
        <b/>
        <sz val="14"/>
        <color theme="1"/>
        <rFont val="Times New Roman"/>
        <family val="1"/>
      </rPr>
      <t xml:space="preserve">
Tale tipologia è presa in </t>
    </r>
    <r>
      <rPr>
        <b/>
        <sz val="14"/>
        <color theme="1"/>
        <rFont val="Times New Roman"/>
        <family val="1"/>
      </rPr>
      <t xml:space="preserve">considerazione solo per </t>
    </r>
    <r>
      <rPr>
        <b/>
        <sz val="14"/>
        <color theme="1"/>
        <rFont val="Times New Roman"/>
        <family val="1"/>
      </rPr>
      <t xml:space="preserve">la quota eccedente il </t>
    </r>
    <r>
      <rPr>
        <b/>
        <sz val="14"/>
        <color theme="1"/>
        <rFont val="Times New Roman"/>
        <family val="1"/>
      </rPr>
      <t xml:space="preserve">quintuplo della </t>
    </r>
    <r>
      <rPr>
        <b/>
        <sz val="14"/>
        <color theme="1"/>
        <rFont val="Times New Roman"/>
        <family val="1"/>
      </rPr>
      <t xml:space="preserve">superficie catastale di </t>
    </r>
    <r>
      <rPr>
        <b/>
        <sz val="14"/>
        <color theme="1"/>
        <rFont val="Times New Roman"/>
        <family val="1"/>
      </rPr>
      <t>cui alla lettera "A1"</t>
    </r>
  </si>
  <si>
    <r>
      <t xml:space="preserve">per la quota eccedente il quintuplo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(5xA1) fino alla superficie pari al sestuplo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(6xA1)per la quota eccedente il quintuplo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(5xA1) fino alla superficie pari al sestuplo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(6xA1)</t>
    </r>
  </si>
  <si>
    <r>
      <t xml:space="preserve">per la quota eccedente il sestuplo della superficie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(6xA1)per la quota eccedente il sestuplo della superficie di </t>
    </r>
    <r>
      <rPr>
        <b/>
        <sz val="14"/>
        <color theme="1"/>
        <rFont val="Times New Roman"/>
        <family val="1"/>
      </rPr>
      <t>"A1"</t>
    </r>
    <r>
      <rPr>
        <sz val="14"/>
        <color theme="1"/>
        <rFont val="Times New Roman"/>
        <family val="1"/>
      </rPr>
      <t xml:space="preserve"> (6xA1)</t>
    </r>
  </si>
  <si>
    <r>
      <rPr>
        <b/>
        <sz val="20"/>
        <color theme="1"/>
        <rFont val="Times New Roman"/>
        <family val="1"/>
      </rPr>
      <t xml:space="preserve">Superficie </t>
    </r>
    <r>
      <rPr>
        <b/>
        <sz val="20"/>
        <color theme="1"/>
        <rFont val="Times New Roman"/>
        <family val="1"/>
      </rPr>
      <t>catastale finale</t>
    </r>
    <r>
      <rPr>
        <sz val="20"/>
        <color theme="1"/>
        <rFont val="Times New Roman"/>
        <family val="1"/>
      </rPr>
      <t xml:space="preserve"> (arrotondata) = la minore fra i due risultati   </t>
    </r>
  </si>
  <si>
    <r>
      <rPr>
        <b/>
        <sz val="20"/>
        <color theme="1"/>
        <rFont val="Times New Roman"/>
        <family val="1"/>
      </rPr>
      <t>Superficie catastale finale</t>
    </r>
    <r>
      <rPr>
        <sz val="20"/>
        <color theme="1"/>
        <rFont val="Times New Roman"/>
        <family val="1"/>
      </rPr>
      <t xml:space="preserve"> (arrotondata) = la minore fra i due risultati   </t>
    </r>
  </si>
  <si>
    <r>
      <t xml:space="preserve">Tabella per il calcolo della superficie delle unità censite nella seguente categoria catastale:
</t>
    </r>
    <r>
      <rPr>
        <b/>
        <sz val="22"/>
        <color theme="1"/>
        <rFont val="Times New Roman"/>
        <family val="1"/>
      </rPr>
      <t xml:space="preserve">
</t>
    </r>
    <r>
      <rPr>
        <b/>
        <sz val="24"/>
        <color theme="1"/>
        <rFont val="Times New Roman"/>
        <family val="1"/>
      </rPr>
      <t xml:space="preserve">C/1             </t>
    </r>
    <r>
      <rPr>
        <b/>
        <sz val="24"/>
        <color theme="1"/>
        <rFont val="Times New Roman"/>
        <family val="1"/>
      </rPr>
      <t xml:space="preserve">Negozi e </t>
    </r>
    <r>
      <rPr>
        <b/>
        <sz val="24"/>
        <color theme="1"/>
        <rFont val="Times New Roman"/>
        <family val="1"/>
      </rPr>
      <t>botteghe</t>
    </r>
  </si>
  <si>
    <t>Vani (o locali) aventi funzione principale nella specifica categoria.</t>
  </si>
  <si>
    <t>Vani (o locali) accessori a diretto servizio di principali.</t>
  </si>
  <si>
    <t>Superficie catastale finale</t>
  </si>
  <si>
    <r>
      <t xml:space="preserve">Tabella per il calcolo della superficie delle unità censite nella seguente categoria catastale:
</t>
    </r>
    <r>
      <rPr>
        <b/>
        <sz val="22"/>
        <color theme="1"/>
        <rFont val="Times New Roman"/>
        <family val="1"/>
      </rPr>
      <t xml:space="preserve">
</t>
    </r>
    <r>
      <rPr>
        <b/>
        <sz val="24"/>
        <color theme="1"/>
        <rFont val="Times New Roman"/>
        <family val="1"/>
      </rPr>
      <t xml:space="preserve">C/6         </t>
    </r>
    <r>
      <rPr>
        <b/>
        <sz val="24"/>
        <color theme="1"/>
        <rFont val="Times New Roman"/>
        <family val="1"/>
      </rPr>
      <t xml:space="preserve">Stalle, </t>
    </r>
    <r>
      <rPr>
        <b/>
        <sz val="24"/>
        <color theme="1"/>
        <rFont val="Times New Roman"/>
        <family val="1"/>
      </rPr>
      <t xml:space="preserve">scuderie, </t>
    </r>
    <r>
      <rPr>
        <b/>
        <sz val="24"/>
        <color theme="1"/>
        <rFont val="Times New Roman"/>
        <family val="1"/>
      </rPr>
      <t xml:space="preserve">rimesse, </t>
    </r>
    <r>
      <rPr>
        <b/>
        <sz val="24"/>
        <color theme="1"/>
        <rFont val="Times New Roman"/>
        <family val="1"/>
      </rPr>
      <t>autorimesse</t>
    </r>
  </si>
  <si>
    <r>
      <t>coefficiente da applicare
fino alla superficie equivalente ("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"+"</t>
    </r>
    <r>
      <rPr>
        <b/>
        <sz val="14"/>
        <color theme="1"/>
        <rFont val="Times New Roman"/>
        <family val="1"/>
      </rPr>
      <t>A2</t>
    </r>
    <r>
      <rPr>
        <sz val="14"/>
        <color theme="1"/>
        <rFont val="Times New Roman"/>
        <family val="1"/>
      </rPr>
      <t>")</t>
    </r>
  </si>
  <si>
    <r>
      <t>coefficiente da applicare
per superficie equivalente eccedente ("</t>
    </r>
    <r>
      <rPr>
        <b/>
        <sz val="14"/>
        <color theme="1"/>
        <rFont val="Times New Roman"/>
        <family val="1"/>
      </rPr>
      <t>A1</t>
    </r>
    <r>
      <rPr>
        <sz val="14"/>
        <color theme="1"/>
        <rFont val="Times New Roman"/>
        <family val="1"/>
      </rPr>
      <t>"+"</t>
    </r>
    <r>
      <rPr>
        <b/>
        <sz val="14"/>
        <color theme="1"/>
        <rFont val="Times New Roman"/>
        <family val="1"/>
      </rPr>
      <t>A2</t>
    </r>
    <r>
      <rPr>
        <sz val="14"/>
        <color theme="1"/>
        <rFont val="Times New Roman"/>
        <family val="1"/>
      </rPr>
      <t>")</t>
    </r>
  </si>
  <si>
    <t>150% della superficie equivalente ("A1"+"A2")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</si>
</sst>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0]0.00"/>
    <numFmt numFmtId="165" formatCode="[$-410]0"/>
    <numFmt numFmtId="166" formatCode="[$-410]General"/>
    <numFmt numFmtId="167" formatCode="[$€-410]&quot; &quot;#,##0.00;[Red]&quot;-&quot;[$€-410]&quot; &quot;#,##0.00"/>
  </numFmts>
  <fonts count="29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vertAlign val="superscript"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26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Calibri"/>
      <family val="2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8"/>
      <color theme="1"/>
      <name val="Times New Roman"/>
      <family val="1"/>
    </font>
    <font>
      <b/>
      <sz val="16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8"/>
      <color theme="1"/>
      <name val="Times New Roman"/>
      <family val="1"/>
    </font>
    <font>
      <b/>
      <i/>
      <sz val="20"/>
      <color theme="1"/>
      <name val="Times New Roman"/>
      <family val="1"/>
    </font>
    <font>
      <sz val="20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rgb="FF99FF99"/>
      </patternFill>
    </fill>
    <fill>
      <patternFill patternType="solid">
        <fgColor rgb="FF99FFFF"/>
        <bgColor rgb="FF99FFFF"/>
      </patternFill>
    </fill>
    <fill>
      <patternFill patternType="solid">
        <fgColor rgb="FFFFFF66"/>
        <bgColor rgb="FFFFFF66"/>
      </patternFill>
    </fill>
    <fill>
      <patternFill patternType="solid">
        <fgColor rgb="FFFF99FF"/>
        <bgColor rgb="FFFF99FF"/>
      </patternFill>
    </fill>
    <fill>
      <patternFill patternType="solid">
        <fgColor rgb="FFFFCC99"/>
        <bgColor rgb="FFFFCC99"/>
      </patternFill>
    </fill>
    <fill>
      <patternFill patternType="solid">
        <fgColor rgb="FFFFCCCC"/>
        <bgColor rgb="FFFFCCCC"/>
      </patternFill>
    </fill>
    <fill>
      <patternFill patternType="solid">
        <fgColor rgb="FF7F7F80"/>
        <bgColor rgb="FF7F7F80"/>
      </patternFill>
    </fill>
    <fill>
      <patternFill patternType="solid">
        <fgColor rgb="FFEFEFF0"/>
        <bgColor rgb="FFEFEFF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147">
    <xf numFmtId="0" fontId="0" fillId="0" borderId="0" xfId="0"/>
    <xf numFmtId="166" fontId="5" fillId="5" borderId="2" xfId="1" applyFont="1" applyFill="1" applyBorder="1" applyAlignment="1">
      <alignment horizontal="center" vertical="center" wrapText="1"/>
    </xf>
    <xf numFmtId="166" fontId="5" fillId="7" borderId="2" xfId="1" applyFont="1" applyFill="1" applyBorder="1" applyAlignment="1">
      <alignment horizontal="center" vertical="center" wrapText="1"/>
    </xf>
    <xf numFmtId="166" fontId="6" fillId="0" borderId="0" xfId="1" applyFont="1"/>
    <xf numFmtId="166" fontId="4" fillId="0" borderId="3" xfId="1" applyFont="1" applyBorder="1" applyAlignment="1">
      <alignment horizontal="center" vertical="center" wrapText="1"/>
    </xf>
    <xf numFmtId="166" fontId="7" fillId="0" borderId="1" xfId="1" applyFont="1" applyBorder="1" applyAlignment="1">
      <alignment horizontal="center" vertical="center"/>
    </xf>
    <xf numFmtId="166" fontId="8" fillId="0" borderId="1" xfId="1" applyFont="1" applyBorder="1" applyAlignment="1">
      <alignment horizontal="center" vertical="center" wrapText="1"/>
    </xf>
    <xf numFmtId="164" fontId="9" fillId="5" borderId="3" xfId="1" applyNumberFormat="1" applyFont="1" applyFill="1" applyBorder="1" applyAlignment="1">
      <alignment horizontal="center" vertical="center"/>
    </xf>
    <xf numFmtId="164" fontId="9" fillId="7" borderId="3" xfId="1" applyNumberFormat="1" applyFont="1" applyFill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 vertical="center"/>
    </xf>
    <xf numFmtId="164" fontId="9" fillId="7" borderId="1" xfId="1" applyNumberFormat="1" applyFont="1" applyFill="1" applyBorder="1" applyAlignment="1">
      <alignment vertical="center"/>
    </xf>
    <xf numFmtId="166" fontId="8" fillId="0" borderId="2" xfId="1" applyFont="1" applyBorder="1" applyAlignment="1">
      <alignment horizontal="center" vertical="center" wrapText="1"/>
    </xf>
    <xf numFmtId="164" fontId="9" fillId="7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7" borderId="1" xfId="1" applyNumberFormat="1" applyFont="1" applyFill="1" applyBorder="1" applyAlignment="1">
      <alignment horizontal="center" vertical="center" wrapText="1"/>
    </xf>
    <xf numFmtId="166" fontId="7" fillId="0" borderId="1" xfId="1" applyFont="1" applyFill="1" applyBorder="1" applyAlignment="1">
      <alignment horizontal="center" vertical="center"/>
    </xf>
    <xf numFmtId="164" fontId="11" fillId="8" borderId="1" xfId="1" applyNumberFormat="1" applyFont="1" applyFill="1" applyBorder="1" applyAlignment="1">
      <alignment horizontal="center" vertical="center"/>
    </xf>
    <xf numFmtId="166" fontId="15" fillId="0" borderId="0" xfId="1" applyFont="1" applyAlignment="1">
      <alignment vertical="top" wrapText="1"/>
    </xf>
    <xf numFmtId="166" fontId="6" fillId="0" borderId="0" xfId="1" applyFont="1" applyAlignment="1">
      <alignment wrapText="1"/>
    </xf>
    <xf numFmtId="166" fontId="6" fillId="0" borderId="0" xfId="1" applyFont="1" applyAlignment="1">
      <alignment horizontal="center" vertical="center"/>
    </xf>
    <xf numFmtId="166" fontId="4" fillId="0" borderId="1" xfId="1" applyFont="1" applyFill="1" applyBorder="1" applyAlignment="1">
      <alignment horizontal="center" vertical="center" wrapText="1"/>
    </xf>
    <xf numFmtId="166" fontId="5" fillId="2" borderId="2" xfId="1" applyFont="1" applyFill="1" applyBorder="1" applyAlignment="1">
      <alignment horizontal="center" vertical="center" wrapText="1"/>
    </xf>
    <xf numFmtId="166" fontId="5" fillId="3" borderId="2" xfId="1" applyFont="1" applyFill="1" applyBorder="1" applyAlignment="1">
      <alignment horizontal="center" vertical="center" wrapText="1"/>
    </xf>
    <xf numFmtId="166" fontId="5" fillId="4" borderId="2" xfId="1" applyFont="1" applyFill="1" applyBorder="1" applyAlignment="1">
      <alignment horizontal="center" vertical="center" wrapText="1"/>
    </xf>
    <xf numFmtId="166" fontId="5" fillId="6" borderId="2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164" fontId="9" fillId="6" borderId="3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8" borderId="1" xfId="0" applyFill="1" applyBorder="1"/>
    <xf numFmtId="164" fontId="9" fillId="6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 wrapText="1"/>
    </xf>
    <xf numFmtId="166" fontId="7" fillId="0" borderId="1" xfId="1" applyFont="1" applyFill="1" applyBorder="1" applyAlignment="1">
      <alignment horizontal="center" vertical="center"/>
    </xf>
    <xf numFmtId="166" fontId="8" fillId="0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7" borderId="1" xfId="1" applyNumberFormat="1" applyFont="1" applyFill="1" applyBorder="1" applyAlignment="1">
      <alignment horizontal="center" vertical="center"/>
    </xf>
    <xf numFmtId="0" fontId="0" fillId="0" borderId="4" xfId="0" applyFill="1" applyBorder="1"/>
    <xf numFmtId="166" fontId="12" fillId="0" borderId="0" xfId="1" applyFont="1" applyFill="1" applyBorder="1" applyAlignment="1">
      <alignment horizontal="center" vertical="center"/>
    </xf>
    <xf numFmtId="166" fontId="13" fillId="0" borderId="0" xfId="1" applyFont="1" applyFill="1" applyBorder="1" applyAlignment="1">
      <alignment horizontal="justify" vertical="top" wrapText="1"/>
    </xf>
    <xf numFmtId="166" fontId="8" fillId="0" borderId="0" xfId="1" applyFont="1" applyFill="1" applyBorder="1" applyAlignment="1">
      <alignment horizontal="left" vertical="top" wrapText="1"/>
    </xf>
    <xf numFmtId="166" fontId="18" fillId="0" borderId="1" xfId="1" applyFont="1" applyBorder="1" applyAlignment="1">
      <alignment horizontal="center" vertical="center" wrapText="1"/>
    </xf>
    <xf numFmtId="166" fontId="18" fillId="9" borderId="2" xfId="1" applyFont="1" applyFill="1" applyBorder="1" applyAlignment="1">
      <alignment horizontal="center" vertical="center" wrapText="1"/>
    </xf>
    <xf numFmtId="166" fontId="18" fillId="0" borderId="6" xfId="1" applyFont="1" applyBorder="1" applyAlignment="1">
      <alignment horizontal="center" vertical="center" wrapText="1"/>
    </xf>
    <xf numFmtId="166" fontId="20" fillId="0" borderId="2" xfId="1" applyFont="1" applyBorder="1" applyAlignment="1">
      <alignment horizontal="center" vertical="center" wrapText="1"/>
    </xf>
    <xf numFmtId="166" fontId="20" fillId="0" borderId="1" xfId="1" applyFont="1" applyBorder="1" applyAlignment="1">
      <alignment horizontal="center" vertical="center" wrapText="1"/>
    </xf>
    <xf numFmtId="166" fontId="20" fillId="9" borderId="6" xfId="1" applyFont="1" applyFill="1" applyBorder="1" applyAlignment="1">
      <alignment horizontal="center" vertical="center" wrapText="1"/>
    </xf>
    <xf numFmtId="166" fontId="11" fillId="0" borderId="1" xfId="1" applyFont="1" applyBorder="1" applyAlignment="1">
      <alignment horizontal="center" vertical="center" wrapText="1"/>
    </xf>
    <xf numFmtId="166" fontId="5" fillId="0" borderId="5" xfId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Border="1" applyAlignment="1">
      <alignment horizontal="center" vertical="center"/>
    </xf>
    <xf numFmtId="164" fontId="11" fillId="9" borderId="6" xfId="1" applyNumberFormat="1" applyFont="1" applyFill="1" applyBorder="1" applyAlignment="1">
      <alignment horizontal="center" vertical="center"/>
    </xf>
    <xf numFmtId="164" fontId="11" fillId="0" borderId="5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11" fillId="9" borderId="3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 wrapText="1"/>
    </xf>
    <xf numFmtId="166" fontId="11" fillId="0" borderId="1" xfId="1" applyFont="1" applyBorder="1" applyAlignment="1">
      <alignment horizontal="center" vertical="center"/>
    </xf>
    <xf numFmtId="166" fontId="6" fillId="0" borderId="4" xfId="1" applyFont="1" applyBorder="1"/>
    <xf numFmtId="166" fontId="21" fillId="0" borderId="7" xfId="1" applyFont="1" applyBorder="1" applyAlignment="1">
      <alignment vertical="center"/>
    </xf>
    <xf numFmtId="166" fontId="22" fillId="0" borderId="1" xfId="1" applyFont="1" applyBorder="1" applyAlignment="1">
      <alignment horizontal="center" vertical="center"/>
    </xf>
    <xf numFmtId="166" fontId="22" fillId="0" borderId="8" xfId="1" applyFont="1" applyBorder="1" applyAlignment="1">
      <alignment horizontal="center" vertical="center"/>
    </xf>
    <xf numFmtId="166" fontId="23" fillId="0" borderId="1" xfId="1" applyFont="1" applyBorder="1" applyAlignment="1">
      <alignment horizontal="center" vertical="center"/>
    </xf>
    <xf numFmtId="164" fontId="24" fillId="0" borderId="1" xfId="1" applyNumberFormat="1" applyFont="1" applyBorder="1" applyAlignment="1">
      <alignment horizontal="center" vertical="center"/>
    </xf>
    <xf numFmtId="166" fontId="6" fillId="0" borderId="0" xfId="1" applyFont="1" applyBorder="1"/>
    <xf numFmtId="166" fontId="21" fillId="0" borderId="9" xfId="1" applyFont="1" applyBorder="1" applyAlignment="1">
      <alignment vertical="center"/>
    </xf>
    <xf numFmtId="166" fontId="23" fillId="0" borderId="0" xfId="1" applyFont="1" applyBorder="1" applyAlignment="1">
      <alignment horizontal="center" vertical="center"/>
    </xf>
    <xf numFmtId="166" fontId="20" fillId="0" borderId="0" xfId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6" fontId="23" fillId="0" borderId="1" xfId="1" applyFont="1" applyBorder="1" applyAlignment="1">
      <alignment horizontal="right" vertical="center"/>
    </xf>
    <xf numFmtId="166" fontId="23" fillId="0" borderId="10" xfId="1" applyFont="1" applyBorder="1" applyAlignment="1">
      <alignment horizontal="right" vertical="center"/>
    </xf>
    <xf numFmtId="165" fontId="5" fillId="0" borderId="5" xfId="1" applyNumberFormat="1" applyFont="1" applyBorder="1" applyAlignment="1">
      <alignment horizontal="center" vertical="center"/>
    </xf>
    <xf numFmtId="166" fontId="17" fillId="0" borderId="1" xfId="1" applyFont="1" applyFill="1" applyBorder="1" applyAlignment="1">
      <alignment horizontal="center" vertical="top"/>
    </xf>
    <xf numFmtId="0" fontId="0" fillId="0" borderId="1" xfId="0" applyFill="1" applyBorder="1"/>
    <xf numFmtId="166" fontId="18" fillId="0" borderId="5" xfId="1" applyFont="1" applyFill="1" applyBorder="1" applyAlignment="1">
      <alignment horizontal="center" vertical="center" wrapText="1"/>
    </xf>
    <xf numFmtId="166" fontId="18" fillId="0" borderId="1" xfId="1" applyFont="1" applyFill="1" applyBorder="1" applyAlignment="1">
      <alignment horizontal="center" vertical="center" wrapText="1"/>
    </xf>
    <xf numFmtId="166" fontId="11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6" fontId="5" fillId="0" borderId="1" xfId="1" applyFont="1" applyFill="1" applyBorder="1" applyAlignment="1">
      <alignment horizontal="center" vertical="center"/>
    </xf>
    <xf numFmtId="166" fontId="5" fillId="0" borderId="1" xfId="1" applyFont="1" applyFill="1" applyBorder="1" applyAlignment="1">
      <alignment horizontal="center" vertical="center"/>
    </xf>
    <xf numFmtId="166" fontId="18" fillId="0" borderId="11" xfId="1" applyFont="1" applyBorder="1"/>
    <xf numFmtId="166" fontId="18" fillId="0" borderId="7" xfId="1" applyFont="1" applyBorder="1"/>
    <xf numFmtId="166" fontId="20" fillId="0" borderId="0" xfId="1" applyFont="1"/>
    <xf numFmtId="166" fontId="18" fillId="0" borderId="12" xfId="1" applyFont="1" applyBorder="1" applyAlignment="1">
      <alignment vertical="center" wrapText="1"/>
    </xf>
    <xf numFmtId="166" fontId="18" fillId="0" borderId="13" xfId="1" applyFont="1" applyBorder="1" applyAlignment="1">
      <alignment vertical="center" wrapText="1"/>
    </xf>
    <xf numFmtId="166" fontId="18" fillId="0" borderId="2" xfId="1" applyFont="1" applyBorder="1" applyAlignment="1">
      <alignment horizontal="center" vertical="center" wrapText="1"/>
    </xf>
    <xf numFmtId="166" fontId="5" fillId="0" borderId="5" xfId="1" applyFont="1" applyFill="1" applyBorder="1" applyAlignment="1">
      <alignment horizontal="center" vertical="center"/>
    </xf>
    <xf numFmtId="164" fontId="15" fillId="9" borderId="6" xfId="1" applyNumberFormat="1" applyFont="1" applyFill="1" applyBorder="1" applyAlignment="1">
      <alignment horizontal="center" vertical="center"/>
    </xf>
    <xf numFmtId="164" fontId="15" fillId="0" borderId="5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164" fontId="15" fillId="9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 wrapText="1"/>
    </xf>
    <xf numFmtId="166" fontId="7" fillId="0" borderId="2" xfId="1" applyFont="1" applyBorder="1" applyAlignment="1">
      <alignment horizontal="center" vertical="center"/>
    </xf>
    <xf numFmtId="166" fontId="21" fillId="0" borderId="4" xfId="1" applyFont="1" applyBorder="1" applyAlignment="1">
      <alignment vertical="center"/>
    </xf>
    <xf numFmtId="166" fontId="26" fillId="0" borderId="1" xfId="1" applyFont="1" applyBorder="1" applyAlignment="1">
      <alignment horizontal="center" vertical="center"/>
    </xf>
    <xf numFmtId="166" fontId="21" fillId="0" borderId="0" xfId="1" applyFont="1" applyBorder="1" applyAlignment="1">
      <alignment vertical="center"/>
    </xf>
    <xf numFmtId="166" fontId="9" fillId="0" borderId="1" xfId="1" applyFont="1" applyBorder="1" applyAlignment="1">
      <alignment horizontal="center" vertical="center"/>
    </xf>
    <xf numFmtId="166" fontId="17" fillId="0" borderId="1" xfId="1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 vertical="center"/>
    </xf>
    <xf numFmtId="166" fontId="9" fillId="0" borderId="1" xfId="1" applyFont="1" applyFill="1" applyBorder="1" applyAlignment="1">
      <alignment horizontal="center" vertical="center"/>
    </xf>
    <xf numFmtId="166" fontId="7" fillId="0" borderId="11" xfId="1" applyFont="1" applyBorder="1"/>
    <xf numFmtId="166" fontId="7" fillId="0" borderId="7" xfId="1" applyFont="1" applyBorder="1"/>
    <xf numFmtId="166" fontId="7" fillId="0" borderId="12" xfId="1" applyFont="1" applyBorder="1" applyAlignment="1">
      <alignment vertical="center" wrapText="1"/>
    </xf>
    <xf numFmtId="166" fontId="7" fillId="0" borderId="13" xfId="1" applyFont="1" applyBorder="1" applyAlignment="1">
      <alignment vertical="center" wrapText="1"/>
    </xf>
    <xf numFmtId="166" fontId="9" fillId="0" borderId="1" xfId="1" applyFont="1" applyBorder="1" applyAlignment="1">
      <alignment horizontal="center" vertical="center" wrapText="1"/>
    </xf>
    <xf numFmtId="166" fontId="11" fillId="0" borderId="2" xfId="1" applyFont="1" applyBorder="1" applyAlignment="1">
      <alignment horizontal="center" vertical="center" wrapText="1"/>
    </xf>
    <xf numFmtId="166" fontId="22" fillId="0" borderId="3" xfId="1" applyFont="1" applyBorder="1" applyAlignment="1">
      <alignment horizontal="center" vertical="center"/>
    </xf>
    <xf numFmtId="166" fontId="22" fillId="0" borderId="12" xfId="1" applyFont="1" applyBorder="1" applyAlignment="1">
      <alignment horizontal="center" vertical="center"/>
    </xf>
    <xf numFmtId="166" fontId="23" fillId="0" borderId="3" xfId="1" applyFont="1" applyBorder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/>
    </xf>
    <xf numFmtId="0" fontId="0" fillId="9" borderId="3" xfId="0" applyFill="1" applyBorder="1"/>
    <xf numFmtId="166" fontId="7" fillId="0" borderId="1" xfId="1" applyFont="1" applyBorder="1" applyAlignment="1">
      <alignment horizontal="center" vertical="center" wrapText="1"/>
    </xf>
    <xf numFmtId="166" fontId="6" fillId="0" borderId="1" xfId="1" applyFont="1" applyBorder="1" applyAlignment="1">
      <alignment horizontal="center" vertical="center"/>
    </xf>
    <xf numFmtId="164" fontId="27" fillId="0" borderId="0" xfId="1" applyNumberFormat="1" applyFont="1" applyBorder="1" applyAlignment="1">
      <alignment horizontal="center" vertical="center"/>
    </xf>
    <xf numFmtId="166" fontId="23" fillId="0" borderId="8" xfId="1" applyFont="1" applyBorder="1" applyAlignment="1">
      <alignment horizontal="right" vertical="center"/>
    </xf>
    <xf numFmtId="166" fontId="28" fillId="0" borderId="0" xfId="1" applyFont="1" applyBorder="1" applyAlignment="1">
      <alignment horizontal="center" vertical="center" wrapText="1"/>
    </xf>
    <xf numFmtId="0" fontId="0" fillId="9" borderId="1" xfId="0" applyFill="1" applyBorder="1"/>
    <xf numFmtId="166" fontId="7" fillId="9" borderId="2" xfId="1" applyFont="1" applyFill="1" applyBorder="1" applyAlignment="1">
      <alignment horizontal="center" vertical="center" wrapText="1"/>
    </xf>
    <xf numFmtId="166" fontId="23" fillId="9" borderId="6" xfId="1" applyFont="1" applyFill="1" applyBorder="1" applyAlignment="1">
      <alignment horizontal="center" vertical="center" wrapText="1"/>
    </xf>
    <xf numFmtId="166" fontId="23" fillId="0" borderId="1" xfId="1" applyFont="1" applyBorder="1" applyAlignment="1">
      <alignment horizontal="center" vertical="center" wrapText="1"/>
    </xf>
    <xf numFmtId="165" fontId="6" fillId="0" borderId="0" xfId="1" applyNumberFormat="1" applyFont="1"/>
    <xf numFmtId="164" fontId="23" fillId="0" borderId="1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/>
    </xf>
    <xf numFmtId="166" fontId="6" fillId="0" borderId="3" xfId="1" applyFont="1" applyBorder="1" applyAlignment="1">
      <alignment horizontal="center" vertical="center"/>
    </xf>
    <xf numFmtId="166" fontId="23" fillId="0" borderId="12" xfId="1" applyFont="1" applyBorder="1" applyAlignment="1">
      <alignment horizontal="center" vertical="center"/>
    </xf>
    <xf numFmtId="166" fontId="23" fillId="0" borderId="14" xfId="1" applyFont="1" applyBorder="1" applyAlignment="1">
      <alignment horizontal="center" vertical="center"/>
    </xf>
    <xf numFmtId="166" fontId="9" fillId="0" borderId="14" xfId="1" applyFont="1" applyBorder="1" applyAlignment="1">
      <alignment horizontal="center" vertical="center"/>
    </xf>
    <xf numFmtId="166" fontId="20" fillId="0" borderId="14" xfId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166" fontId="23" fillId="0" borderId="3" xfId="1" applyFont="1" applyBorder="1" applyAlignment="1">
      <alignment horizontal="right" vertical="center"/>
    </xf>
    <xf numFmtId="166" fontId="23" fillId="0" borderId="14" xfId="1" applyFont="1" applyBorder="1" applyAlignment="1">
      <alignment horizontal="right" vertical="center"/>
    </xf>
    <xf numFmtId="165" fontId="5" fillId="0" borderId="13" xfId="1" applyNumberFormat="1" applyFont="1" applyBorder="1" applyAlignment="1">
      <alignment horizontal="center" vertical="center"/>
    </xf>
    <xf numFmtId="166" fontId="9" fillId="0" borderId="0" xfId="1" applyFont="1"/>
    <xf numFmtId="166" fontId="18" fillId="0" borderId="3" xfId="1" applyFont="1" applyFill="1" applyBorder="1" applyAlignment="1">
      <alignment horizontal="center" vertical="center"/>
    </xf>
  </cellXfs>
  <cellStyles count="6">
    <cellStyle name="Excel Built-in Normal" xfId="1" xr:uid="{4D1FAF6E-3CAB-4308-8595-8C7593FAB034}"/>
    <cellStyle name="Heading" xfId="2" xr:uid="{04163F47-4AA7-43A9-9DA9-6A0EDC019076}"/>
    <cellStyle name="Heading1" xfId="3" xr:uid="{6CC7087D-0080-4F25-9635-90E6AF63E304}"/>
    <cellStyle name="Normale" xfId="0" builtinId="0" customBuiltin="1"/>
    <cellStyle name="Result" xfId="4" xr:uid="{FAE6725E-B6EB-480A-AD7B-9BD4CC1B15DE}"/>
    <cellStyle name="Result2" xfId="5" xr:uid="{4E4F5755-A1A3-49DF-9C9D-D8CB6ECD1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912959</xdr:colOff>
      <xdr:row>0</xdr:row>
      <xdr:rowOff>934199</xdr:rowOff>
    </xdr:from>
    <xdr:ext cx="18405721" cy="1190161"/>
    <xdr:grpSp>
      <xdr:nvGrpSpPr>
        <xdr:cNvPr id="2" name="Gruppo 11">
          <a:extLst>
            <a:ext uri="{FF2B5EF4-FFF2-40B4-BE49-F238E27FC236}">
              <a16:creationId xmlns:a16="http://schemas.microsoft.com/office/drawing/2014/main" id="{BEC9BC2E-97EB-F78F-C53B-4279A193B9DA}"/>
            </a:ext>
          </a:extLst>
        </xdr:cNvPr>
        <xdr:cNvGrpSpPr/>
      </xdr:nvGrpSpPr>
      <xdr:grpSpPr>
        <a:xfrm>
          <a:off x="1960709" y="934199"/>
          <a:ext cx="18405721" cy="1190161"/>
          <a:chOff x="1960709" y="934199"/>
          <a:chExt cx="18405721" cy="1190161"/>
        </a:xfrm>
      </xdr:grpSpPr>
      <xdr:sp macro="" textlink="">
        <xdr:nvSpPr>
          <xdr:cNvPr id="3" name="CasellaDiTesto 2">
            <a:extLst>
              <a:ext uri="{FF2B5EF4-FFF2-40B4-BE49-F238E27FC236}">
                <a16:creationId xmlns:a16="http://schemas.microsoft.com/office/drawing/2014/main" id="{25C2CA51-13B2-5196-5236-0E610505AEB4}"/>
              </a:ext>
            </a:extLst>
          </xdr:cNvPr>
          <xdr:cNvSpPr/>
        </xdr:nvSpPr>
        <xdr:spPr>
          <a:xfrm>
            <a:off x="1960709" y="953280"/>
            <a:ext cx="4927680" cy="11710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A/1 	Abitazioni di tipo signorile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A/2 	Abitazioni di tipo civile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A/3 	Abitazioni di tipo economico</a:t>
            </a:r>
          </a:p>
          <a:p>
            <a:pPr lvl="0" rtl="0" hangingPunct="0">
              <a:buNone/>
              <a:tabLst/>
            </a:pPr>
            <a:endParaRPr lang="it-IT" sz="1100" b="0" i="0" u="none" strike="noStrike" kern="1200" spc="0">
              <a:solidFill>
                <a:srgbClr val="000000"/>
              </a:solidFill>
              <a:latin typeface="Calibri"/>
              <a:cs typeface="Times New Roman" pitchFamily="16"/>
            </a:endParaRPr>
          </a:p>
        </xdr:txBody>
      </xdr:sp>
      <xdr:sp macro="" textlink="">
        <xdr:nvSpPr>
          <xdr:cNvPr id="4" name="CasellaDiTesto 7">
            <a:extLst>
              <a:ext uri="{FF2B5EF4-FFF2-40B4-BE49-F238E27FC236}">
                <a16:creationId xmlns:a16="http://schemas.microsoft.com/office/drawing/2014/main" id="{9EDBF628-1A8E-F4D3-FD7C-7184A39C3B60}"/>
              </a:ext>
            </a:extLst>
          </xdr:cNvPr>
          <xdr:cNvSpPr/>
        </xdr:nvSpPr>
        <xdr:spPr>
          <a:xfrm>
            <a:off x="7617029" y="953280"/>
            <a:ext cx="4917960" cy="11710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A/4 	Abitazioni di tipo popolare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A/5	Abitazioni di tipo ultrapopolare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A/6 	Abitazioni di tipo rurale</a:t>
            </a:r>
          </a:p>
          <a:p>
            <a:pPr lvl="0" rtl="0" hangingPunct="0">
              <a:buNone/>
              <a:tabLst/>
            </a:pPr>
            <a:endParaRPr lang="it-IT" sz="2000" b="1" i="0" u="none" strike="noStrike" kern="1200" spc="0">
              <a:solidFill>
                <a:srgbClr val="000000"/>
              </a:solidFill>
              <a:latin typeface="Times New Roman" pitchFamily="16"/>
              <a:cs typeface="Times New Roman" pitchFamily="16"/>
            </a:endParaRPr>
          </a:p>
        </xdr:txBody>
      </xdr:sp>
      <xdr:sp macro="" textlink="">
        <xdr:nvSpPr>
          <xdr:cNvPr id="5" name="CasellaDiTesto 9">
            <a:extLst>
              <a:ext uri="{FF2B5EF4-FFF2-40B4-BE49-F238E27FC236}">
                <a16:creationId xmlns:a16="http://schemas.microsoft.com/office/drawing/2014/main" id="{A0E5415E-9067-E08D-FC87-C2D98B15D09F}"/>
              </a:ext>
            </a:extLst>
          </xdr:cNvPr>
          <xdr:cNvSpPr/>
        </xdr:nvSpPr>
        <xdr:spPr>
          <a:xfrm>
            <a:off x="13024230" y="934199"/>
            <a:ext cx="7342200" cy="119015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A/9 	Castelli, palazzi di eminenti pregi artistici o storici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A/11 	Abitazioni ed alloggi tipici dei luoghi</a:t>
            </a:r>
          </a:p>
          <a:p>
            <a:pPr lvl="0" rtl="0" hangingPunct="0">
              <a:buNone/>
              <a:tabLst/>
            </a:pPr>
            <a:endParaRPr lang="it-IT" sz="2000" b="1" i="0" u="none" strike="noStrike" kern="1200" spc="0">
              <a:solidFill>
                <a:srgbClr val="000000"/>
              </a:solidFill>
              <a:latin typeface="Times New Roman" pitchFamily="16"/>
              <a:cs typeface="Times New Roman" pitchFamily="16"/>
            </a:endParaRPr>
          </a:p>
        </xdr:txBody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65160</xdr:colOff>
      <xdr:row>0</xdr:row>
      <xdr:rowOff>524520</xdr:rowOff>
    </xdr:from>
    <xdr:ext cx="20931120" cy="1856879"/>
    <xdr:grpSp>
      <xdr:nvGrpSpPr>
        <xdr:cNvPr id="2" name="Gruppo 10">
          <a:extLst>
            <a:ext uri="{FF2B5EF4-FFF2-40B4-BE49-F238E27FC236}">
              <a16:creationId xmlns:a16="http://schemas.microsoft.com/office/drawing/2014/main" id="{A2C32F4E-B76E-43C4-D234-3153779CFD8E}"/>
            </a:ext>
          </a:extLst>
        </xdr:cNvPr>
        <xdr:cNvGrpSpPr/>
      </xdr:nvGrpSpPr>
      <xdr:grpSpPr>
        <a:xfrm>
          <a:off x="65160" y="524520"/>
          <a:ext cx="20931120" cy="1856879"/>
          <a:chOff x="65160" y="524520"/>
          <a:chExt cx="20931120" cy="1856879"/>
        </a:xfrm>
      </xdr:grpSpPr>
      <xdr:sp macro="" textlink="">
        <xdr:nvSpPr>
          <xdr:cNvPr id="3" name="CasellaDiTesto 8">
            <a:extLst>
              <a:ext uri="{FF2B5EF4-FFF2-40B4-BE49-F238E27FC236}">
                <a16:creationId xmlns:a16="http://schemas.microsoft.com/office/drawing/2014/main" id="{9BD3F452-46B2-56E1-52BF-5A3DD638C55A}"/>
              </a:ext>
            </a:extLst>
          </xdr:cNvPr>
          <xdr:cNvSpPr/>
        </xdr:nvSpPr>
        <xdr:spPr>
          <a:xfrm>
            <a:off x="65160" y="543600"/>
            <a:ext cx="9835920" cy="183779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B/1     	Collegi e convitti, educandati; ricoveri; orfanotrofi; ospizi; conventi;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	seminari;  caserme</a:t>
            </a:r>
          </a:p>
          <a:p>
            <a:pPr marL="0" marR="0" lvl="0" indent="0" rtl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B/2 	Case di cura ed ospedali </a:t>
            </a:r>
            <a:r>
              <a:rPr lang="it-IT" sz="2000" b="0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(quando per le loro caratteristiche risultano 	comparabili con unità tipo o di riferimento)</a:t>
            </a:r>
          </a:p>
          <a:p>
            <a:pPr marL="0" marR="0" lvl="0" indent="0" rtl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B/3 	Prigioni e riformatori</a:t>
            </a:r>
          </a:p>
          <a:p>
            <a:pPr marL="0" marR="0" lvl="0" indent="0" rtl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</a:pPr>
            <a:endParaRPr lang="it-IT" sz="1100" b="0" i="0" u="none" strike="noStrike" kern="1200" spc="0">
              <a:solidFill>
                <a:srgbClr val="000000"/>
              </a:solidFill>
              <a:latin typeface="Calibri"/>
              <a:cs typeface="Times New Roman" pitchFamily="16"/>
            </a:endParaRPr>
          </a:p>
        </xdr:txBody>
      </xdr:sp>
      <xdr:sp macro="" textlink="">
        <xdr:nvSpPr>
          <xdr:cNvPr id="4" name="CasellaDiTesto 9">
            <a:extLst>
              <a:ext uri="{FF2B5EF4-FFF2-40B4-BE49-F238E27FC236}">
                <a16:creationId xmlns:a16="http://schemas.microsoft.com/office/drawing/2014/main" id="{DBE47573-311A-CBFE-CF32-B0FA7992D5B7}"/>
              </a:ext>
            </a:extLst>
          </xdr:cNvPr>
          <xdr:cNvSpPr/>
        </xdr:nvSpPr>
        <xdr:spPr>
          <a:xfrm>
            <a:off x="10960920" y="524520"/>
            <a:ext cx="10035360" cy="179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B/4 	Uffici pubblici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B/5 	Scuole e laboratori scientifici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B/6 	Biblioteche, pinacoteche, musei, gallerie, accademie che non hanno sede in 	 	edifici della categoria A/9</a:t>
            </a:r>
          </a:p>
          <a:p>
            <a:pPr lvl="0" rtl="0" hangingPunct="0">
              <a:buNone/>
              <a:tabLst/>
            </a:pPr>
            <a:r>
              <a:rPr lang="it-IT" sz="20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B/7 	Cappelle ed oratori non destinati all’esercizio pubblico del culto</a:t>
            </a:r>
          </a:p>
          <a:p>
            <a:pPr lvl="0" rtl="0" hangingPunct="0">
              <a:buNone/>
              <a:tabLst/>
            </a:pPr>
            <a:endParaRPr lang="it-IT" sz="2000" b="0" i="0" u="none" strike="noStrike" kern="1200" spc="0">
              <a:solidFill>
                <a:srgbClr val="000000"/>
              </a:solidFill>
              <a:latin typeface="Times New Roman" pitchFamily="16"/>
              <a:cs typeface="Times New Roman" pitchFamily="16"/>
            </a:endParaRPr>
          </a:p>
        </xdr:txBody>
      </xdr:sp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417600</xdr:colOff>
      <xdr:row>0</xdr:row>
      <xdr:rowOff>438839</xdr:rowOff>
    </xdr:from>
    <xdr:ext cx="18681480" cy="2250720"/>
    <xdr:grpSp>
      <xdr:nvGrpSpPr>
        <xdr:cNvPr id="2" name="Gruppo 1">
          <a:extLst>
            <a:ext uri="{FF2B5EF4-FFF2-40B4-BE49-F238E27FC236}">
              <a16:creationId xmlns:a16="http://schemas.microsoft.com/office/drawing/2014/main" id="{484316C4-542E-DF24-9893-B6D3A3C78B85}"/>
            </a:ext>
          </a:extLst>
        </xdr:cNvPr>
        <xdr:cNvGrpSpPr/>
      </xdr:nvGrpSpPr>
      <xdr:grpSpPr>
        <a:xfrm>
          <a:off x="1465350" y="438839"/>
          <a:ext cx="18681480" cy="2250720"/>
          <a:chOff x="1465350" y="438839"/>
          <a:chExt cx="18681480" cy="2250720"/>
        </a:xfrm>
      </xdr:grpSpPr>
      <xdr:sp macro="" textlink="">
        <xdr:nvSpPr>
          <xdr:cNvPr id="3" name="CasellaDiTesto 2">
            <a:extLst>
              <a:ext uri="{FF2B5EF4-FFF2-40B4-BE49-F238E27FC236}">
                <a16:creationId xmlns:a16="http://schemas.microsoft.com/office/drawing/2014/main" id="{F5DE9640-7A91-2E9E-C65F-F1B9B48FD286}"/>
              </a:ext>
            </a:extLst>
          </xdr:cNvPr>
          <xdr:cNvSpPr/>
        </xdr:nvSpPr>
        <xdr:spPr>
          <a:xfrm>
            <a:off x="1465350" y="664920"/>
            <a:ext cx="8951760" cy="200196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A/10 	Uffici e studi privati</a:t>
            </a:r>
          </a:p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B/8 	Magazzini sotterranei per depositi di derrate</a:t>
            </a:r>
          </a:p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C/2 	Magazzini e locali di deposito</a:t>
            </a:r>
          </a:p>
          <a:p>
            <a:pPr marL="0" marR="0" lvl="0" indent="0" rtl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C/3 	Laboratori per arti e mestieri</a:t>
            </a:r>
          </a:p>
          <a:p>
            <a:pPr marL="0" marR="0" lvl="0" indent="0" rtl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</a:pPr>
            <a:endParaRPr lang="it-IT" sz="1100" b="0" i="0" u="none" strike="noStrike" kern="1200" spc="0">
              <a:solidFill>
                <a:srgbClr val="000000"/>
              </a:solidFill>
              <a:latin typeface="Calibri"/>
              <a:cs typeface="Times New Roman" pitchFamily="16"/>
            </a:endParaRPr>
          </a:p>
        </xdr:txBody>
      </xdr:sp>
      <xdr:sp macro="" textlink="">
        <xdr:nvSpPr>
          <xdr:cNvPr id="4" name="CasellaDiTesto 3">
            <a:extLst>
              <a:ext uri="{FF2B5EF4-FFF2-40B4-BE49-F238E27FC236}">
                <a16:creationId xmlns:a16="http://schemas.microsoft.com/office/drawing/2014/main" id="{09356BB1-E93C-C696-D0CE-F399DC518CAD}"/>
              </a:ext>
            </a:extLst>
          </xdr:cNvPr>
          <xdr:cNvSpPr/>
        </xdr:nvSpPr>
        <xdr:spPr>
          <a:xfrm>
            <a:off x="9380670" y="438839"/>
            <a:ext cx="10766160" cy="225072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solidFill>
            <a:srgbClr val="FFFFFF"/>
          </a:solidFill>
          <a:ln>
            <a:noFill/>
            <a:prstDash val="solid"/>
          </a:ln>
        </xdr:spPr>
        <xdr:txBody>
          <a:bodyPr vert="horz" wrap="square" lIns="90000" tIns="45000" rIns="90000" bIns="45000" anchor="t" compatLnSpc="0">
            <a:noAutofit/>
          </a:bodyPr>
          <a:lstStyle/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C/4 	Fabbricati e locali per esercizi sportivi </a:t>
            </a:r>
            <a:r>
              <a:rPr lang="it-IT" sz="2400" b="0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(quando per le loro 	caratteristiche risultano comparabili con unità tipo o di riferimento)</a:t>
            </a:r>
          </a:p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C/5 	Stabilimenti balneari e di acque curative </a:t>
            </a:r>
            <a:r>
              <a:rPr lang="it-IT" sz="2400" b="0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(quando per le loro 	caratteristiche risultano comparabili con unità tipo o di riferimento)</a:t>
            </a:r>
          </a:p>
          <a:p>
            <a:pPr lvl="0" rtl="0" hangingPunct="0">
              <a:buNone/>
              <a:tabLst/>
            </a:pPr>
            <a:r>
              <a:rPr lang="it-IT" sz="2400" b="1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C/7 	Tettoie </a:t>
            </a:r>
            <a:r>
              <a:rPr lang="it-IT" sz="2400" b="0" i="0" u="none" strike="noStrike" kern="1200" spc="0">
                <a:solidFill>
                  <a:srgbClr val="000000"/>
                </a:solidFill>
                <a:latin typeface="Times New Roman" pitchFamily="16"/>
                <a:cs typeface="Times New Roman" pitchFamily="16"/>
              </a:rPr>
              <a:t>chiuse od aperte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625B-669B-4CDF-8545-4C04003493DF}">
  <sheetPr>
    <pageSetUpPr fitToPage="1"/>
  </sheetPr>
  <dimension ref="A1:XFD17"/>
  <sheetViews>
    <sheetView tabSelected="1" workbookViewId="0">
      <selection sqref="A1:B1"/>
    </sheetView>
  </sheetViews>
  <sheetFormatPr defaultRowHeight="15.2"/>
  <cols>
    <col min="1" max="1" width="13.75" style="3" customWidth="1"/>
    <col min="2" max="2" width="90" style="3" customWidth="1"/>
    <col min="3" max="4" width="22.125" style="3" customWidth="1"/>
    <col min="5" max="6" width="26.625" style="3" customWidth="1"/>
    <col min="7" max="8" width="15.125" style="22" customWidth="1"/>
    <col min="9" max="9" width="30.25" style="3" customWidth="1"/>
    <col min="10" max="11" width="22.125" style="3" customWidth="1"/>
    <col min="12" max="12" width="30.375" style="3" customWidth="1"/>
    <col min="13" max="1024" width="8.5" style="3" customWidth="1"/>
  </cols>
  <sheetData>
    <row r="1" spans="1:14" ht="86.25" customHeight="1">
      <c r="A1" s="23" t="s">
        <v>0</v>
      </c>
      <c r="B1" s="23"/>
      <c r="C1" s="24" t="s">
        <v>1</v>
      </c>
      <c r="D1" s="24"/>
      <c r="E1" s="25" t="s">
        <v>2</v>
      </c>
      <c r="F1" s="25"/>
      <c r="G1" s="26" t="s">
        <v>3</v>
      </c>
      <c r="H1" s="26"/>
      <c r="I1" s="1" t="s">
        <v>4</v>
      </c>
      <c r="J1" s="27" t="s">
        <v>5</v>
      </c>
      <c r="K1" s="27"/>
      <c r="L1" s="2" t="s">
        <v>6</v>
      </c>
    </row>
    <row r="2" spans="1:14" ht="22.5">
      <c r="A2" s="4" t="s">
        <v>7</v>
      </c>
      <c r="B2" s="4" t="s">
        <v>8</v>
      </c>
      <c r="C2" s="28" t="s">
        <v>9</v>
      </c>
      <c r="D2" s="28"/>
      <c r="E2" s="28"/>
      <c r="F2" s="28"/>
      <c r="G2" s="28"/>
      <c r="H2" s="28"/>
      <c r="I2" s="28"/>
      <c r="J2" s="28"/>
      <c r="K2" s="28"/>
      <c r="L2" s="28"/>
    </row>
    <row r="3" spans="1:14" ht="83.25" customHeight="1">
      <c r="A3" s="5" t="s">
        <v>10</v>
      </c>
      <c r="B3" s="6" t="s">
        <v>11</v>
      </c>
      <c r="C3" s="29">
        <v>1</v>
      </c>
      <c r="D3" s="29"/>
      <c r="E3" s="30">
        <v>1</v>
      </c>
      <c r="F3" s="30"/>
      <c r="G3" s="31">
        <v>1</v>
      </c>
      <c r="H3" s="31"/>
      <c r="I3" s="7">
        <v>1</v>
      </c>
      <c r="J3" s="32">
        <v>1</v>
      </c>
      <c r="K3" s="32"/>
      <c r="L3" s="8">
        <v>1</v>
      </c>
    </row>
    <row r="4" spans="1:14" ht="83.25" customHeight="1">
      <c r="A4" s="5" t="s">
        <v>12</v>
      </c>
      <c r="B4" s="6" t="s">
        <v>13</v>
      </c>
      <c r="C4" s="33"/>
      <c r="D4" s="33"/>
      <c r="E4" s="34"/>
      <c r="F4" s="34"/>
      <c r="G4" s="35"/>
      <c r="H4" s="35"/>
      <c r="I4" s="9">
        <v>0.5</v>
      </c>
      <c r="J4" s="36">
        <v>0.5</v>
      </c>
      <c r="K4" s="36"/>
      <c r="L4" s="10"/>
    </row>
    <row r="5" spans="1:14" ht="83.25" customHeight="1">
      <c r="A5" s="5" t="s">
        <v>14</v>
      </c>
      <c r="B5" s="11" t="s">
        <v>15</v>
      </c>
      <c r="C5" s="37" t="s">
        <v>16</v>
      </c>
      <c r="D5" s="37"/>
      <c r="E5" s="38" t="s">
        <v>16</v>
      </c>
      <c r="F5" s="38"/>
      <c r="G5" s="39" t="s">
        <v>16</v>
      </c>
      <c r="H5" s="39"/>
      <c r="I5" s="9">
        <v>0.5</v>
      </c>
      <c r="J5" s="36" t="s">
        <v>16</v>
      </c>
      <c r="K5" s="36"/>
      <c r="L5" s="12">
        <v>0.5</v>
      </c>
    </row>
    <row r="6" spans="1:14" ht="83.25" customHeight="1">
      <c r="A6" s="5" t="s">
        <v>17</v>
      </c>
      <c r="B6" s="11" t="s">
        <v>18</v>
      </c>
      <c r="C6" s="37" t="s">
        <v>19</v>
      </c>
      <c r="D6" s="37"/>
      <c r="E6" s="38" t="s">
        <v>19</v>
      </c>
      <c r="F6" s="38"/>
      <c r="G6" s="39" t="s">
        <v>19</v>
      </c>
      <c r="H6" s="39"/>
      <c r="I6" s="9">
        <v>0.25</v>
      </c>
      <c r="J6" s="36" t="s">
        <v>19</v>
      </c>
      <c r="K6" s="36"/>
      <c r="L6" s="12">
        <v>0.25</v>
      </c>
    </row>
    <row r="7" spans="1:14" ht="83.25" customHeight="1">
      <c r="A7" s="5" t="s">
        <v>20</v>
      </c>
      <c r="B7" s="6" t="s">
        <v>21</v>
      </c>
      <c r="C7" s="13" t="s">
        <v>22</v>
      </c>
      <c r="D7" s="13" t="s">
        <v>23</v>
      </c>
      <c r="E7" s="14" t="s">
        <v>22</v>
      </c>
      <c r="F7" s="14" t="s">
        <v>23</v>
      </c>
      <c r="G7" s="40" t="s">
        <v>24</v>
      </c>
      <c r="H7" s="40"/>
      <c r="I7" s="15">
        <v>0.1</v>
      </c>
      <c r="J7" s="16" t="s">
        <v>22</v>
      </c>
      <c r="K7" s="16" t="s">
        <v>23</v>
      </c>
      <c r="L7" s="17">
        <v>0.1</v>
      </c>
    </row>
    <row r="8" spans="1:14" ht="83.25" customHeight="1">
      <c r="A8" s="5" t="s">
        <v>25</v>
      </c>
      <c r="B8" s="6" t="s">
        <v>26</v>
      </c>
      <c r="C8" s="13" t="s">
        <v>27</v>
      </c>
      <c r="D8" s="13" t="s">
        <v>28</v>
      </c>
      <c r="E8" s="14" t="s">
        <v>27</v>
      </c>
      <c r="F8" s="14" t="s">
        <v>28</v>
      </c>
      <c r="G8" s="40" t="s">
        <v>29</v>
      </c>
      <c r="H8" s="40"/>
      <c r="I8" s="15">
        <v>0.1</v>
      </c>
      <c r="J8" s="16" t="s">
        <v>27</v>
      </c>
      <c r="K8" s="16" t="s">
        <v>28</v>
      </c>
      <c r="L8" s="17">
        <v>0.1</v>
      </c>
    </row>
    <row r="9" spans="1:14" ht="147" customHeight="1">
      <c r="A9" s="41" t="s">
        <v>30</v>
      </c>
      <c r="B9" s="42" t="s">
        <v>31</v>
      </c>
      <c r="C9" s="43" t="s">
        <v>32</v>
      </c>
      <c r="D9" s="43" t="s">
        <v>33</v>
      </c>
      <c r="E9" s="44" t="s">
        <v>34</v>
      </c>
      <c r="F9" s="44"/>
      <c r="G9" s="35"/>
      <c r="H9" s="35"/>
      <c r="I9" s="45">
        <v>0.2</v>
      </c>
      <c r="J9" s="46" t="s">
        <v>35</v>
      </c>
      <c r="K9" s="46" t="s">
        <v>36</v>
      </c>
      <c r="L9" s="47">
        <v>0.1</v>
      </c>
    </row>
    <row r="10" spans="1:14" ht="249.75" customHeight="1">
      <c r="A10" s="41"/>
      <c r="B10" s="42"/>
      <c r="C10" s="43"/>
      <c r="D10" s="43"/>
      <c r="E10" s="14" t="s">
        <v>37</v>
      </c>
      <c r="F10" s="14" t="s">
        <v>38</v>
      </c>
      <c r="G10" s="35"/>
      <c r="H10" s="35"/>
      <c r="I10" s="45"/>
      <c r="J10" s="46"/>
      <c r="K10" s="46"/>
      <c r="L10" s="47"/>
    </row>
    <row r="11" spans="1:14" ht="83.25" customHeight="1">
      <c r="A11" s="18" t="s">
        <v>39</v>
      </c>
      <c r="B11" s="6" t="s">
        <v>40</v>
      </c>
      <c r="C11" s="35"/>
      <c r="D11" s="35"/>
      <c r="E11" s="35"/>
      <c r="F11" s="35"/>
      <c r="G11" s="35"/>
      <c r="H11" s="35"/>
      <c r="I11" s="19"/>
      <c r="J11" s="35"/>
      <c r="K11" s="35"/>
      <c r="L11" s="19"/>
    </row>
    <row r="12" spans="1:14" ht="29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4" ht="33">
      <c r="A13" s="49" t="s">
        <v>41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4" ht="194.25" customHeight="1">
      <c r="A14" s="50" t="s">
        <v>42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20"/>
      <c r="N14" s="21"/>
    </row>
    <row r="15" spans="1:14" ht="15.7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4" ht="87" customHeight="1">
      <c r="A16" s="51" t="s">
        <v>43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20"/>
    </row>
    <row r="17" spans="1:13" ht="15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</sheetData>
  <mergeCells count="42">
    <mergeCell ref="A12:L12"/>
    <mergeCell ref="A13:L13"/>
    <mergeCell ref="A14:L14"/>
    <mergeCell ref="A16:L16"/>
    <mergeCell ref="I9:I10"/>
    <mergeCell ref="J9:J10"/>
    <mergeCell ref="K9:K10"/>
    <mergeCell ref="L9:L10"/>
    <mergeCell ref="C11:D11"/>
    <mergeCell ref="E11:F11"/>
    <mergeCell ref="G11:H11"/>
    <mergeCell ref="J11:K11"/>
    <mergeCell ref="G7:H7"/>
    <mergeCell ref="G8:H8"/>
    <mergeCell ref="A9:A10"/>
    <mergeCell ref="B9:B10"/>
    <mergeCell ref="C9:C10"/>
    <mergeCell ref="D9:D10"/>
    <mergeCell ref="E9:F9"/>
    <mergeCell ref="G9:H10"/>
    <mergeCell ref="C5:D5"/>
    <mergeCell ref="E5:F5"/>
    <mergeCell ref="G5:H5"/>
    <mergeCell ref="J5:K5"/>
    <mergeCell ref="C6:D6"/>
    <mergeCell ref="E6:F6"/>
    <mergeCell ref="G6:H6"/>
    <mergeCell ref="J6:K6"/>
    <mergeCell ref="C3:D3"/>
    <mergeCell ref="E3:F3"/>
    <mergeCell ref="G3:H3"/>
    <mergeCell ref="J3:K3"/>
    <mergeCell ref="C4:D4"/>
    <mergeCell ref="E4:F4"/>
    <mergeCell ref="G4:H4"/>
    <mergeCell ref="J4:K4"/>
    <mergeCell ref="A1:B1"/>
    <mergeCell ref="C1:D1"/>
    <mergeCell ref="E1:F1"/>
    <mergeCell ref="G1:H1"/>
    <mergeCell ref="J1:K1"/>
    <mergeCell ref="C2:L2"/>
  </mergeCells>
  <printOptions horizontalCentered="1"/>
  <pageMargins left="0.23622047244094491" right="0.23622047244094491" top="0.39370078740157477" bottom="0.39409448818897636" header="0.39370078740157477" footer="0.3543307086614173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C998-68AE-4AAF-9F3E-F2DA68EDB5E3}">
  <sheetPr>
    <pageSetUpPr fitToPage="1"/>
  </sheetPr>
  <dimension ref="A1:XFD17"/>
  <sheetViews>
    <sheetView workbookViewId="0"/>
  </sheetViews>
  <sheetFormatPr defaultRowHeight="45" customHeight="1"/>
  <cols>
    <col min="1" max="1" width="13.75" style="3" customWidth="1"/>
    <col min="2" max="2" width="45.25" style="3" customWidth="1"/>
    <col min="3" max="5" width="55.875" style="3" customWidth="1"/>
    <col min="6" max="6" width="55.875" style="3" hidden="1" customWidth="1"/>
    <col min="7" max="7" width="55.875" style="3" customWidth="1"/>
    <col min="8" max="1024" width="8.5" style="3" customWidth="1"/>
  </cols>
  <sheetData>
    <row r="1" spans="1:7" ht="195" customHeight="1">
      <c r="A1" s="83" t="s">
        <v>44</v>
      </c>
      <c r="B1" s="83"/>
      <c r="C1" s="83"/>
      <c r="D1" s="83"/>
      <c r="E1" s="83"/>
      <c r="F1" s="83"/>
      <c r="G1" s="83"/>
    </row>
    <row r="2" spans="1:7" ht="27" customHeight="1">
      <c r="A2" s="84"/>
      <c r="B2" s="84"/>
      <c r="C2" s="85" t="s">
        <v>45</v>
      </c>
      <c r="D2" s="86" t="s">
        <v>46</v>
      </c>
      <c r="E2" s="86"/>
      <c r="F2" s="86"/>
      <c r="G2" s="86"/>
    </row>
    <row r="3" spans="1:7" ht="27" customHeight="1">
      <c r="A3" s="84"/>
      <c r="B3" s="84"/>
      <c r="C3" s="85"/>
      <c r="D3" s="52" t="s">
        <v>47</v>
      </c>
      <c r="E3" s="53"/>
      <c r="F3" s="52"/>
      <c r="G3" s="52" t="s">
        <v>48</v>
      </c>
    </row>
    <row r="4" spans="1:7" ht="27" customHeight="1">
      <c r="A4" s="54" t="s">
        <v>7</v>
      </c>
      <c r="B4" s="54" t="s">
        <v>8</v>
      </c>
      <c r="C4" s="55" t="s">
        <v>49</v>
      </c>
      <c r="D4" s="56" t="s">
        <v>50</v>
      </c>
      <c r="E4" s="57"/>
      <c r="F4" s="56"/>
      <c r="G4" s="56" t="s">
        <v>51</v>
      </c>
    </row>
    <row r="5" spans="1:7" ht="90" customHeight="1">
      <c r="A5" s="5" t="s">
        <v>10</v>
      </c>
      <c r="B5" s="58" t="s">
        <v>52</v>
      </c>
      <c r="C5" s="59"/>
      <c r="D5" s="60">
        <v>1</v>
      </c>
      <c r="E5" s="61"/>
      <c r="F5" s="62"/>
      <c r="G5" s="63">
        <f>C5*D5</f>
        <v>0</v>
      </c>
    </row>
    <row r="6" spans="1:7" ht="90" customHeight="1">
      <c r="A6" s="5" t="s">
        <v>14</v>
      </c>
      <c r="B6" s="58" t="s">
        <v>53</v>
      </c>
      <c r="C6" s="59"/>
      <c r="D6" s="64">
        <v>0.5</v>
      </c>
      <c r="E6" s="61"/>
      <c r="F6" s="65"/>
      <c r="G6" s="63">
        <f>C6*D6</f>
        <v>0</v>
      </c>
    </row>
    <row r="7" spans="1:7" ht="90" customHeight="1">
      <c r="A7" s="5" t="s">
        <v>17</v>
      </c>
      <c r="B7" s="58" t="s">
        <v>54</v>
      </c>
      <c r="C7" s="59"/>
      <c r="D7" s="64">
        <v>0.25</v>
      </c>
      <c r="E7" s="66"/>
      <c r="F7" s="65"/>
      <c r="G7" s="63">
        <f>C7*D7</f>
        <v>0</v>
      </c>
    </row>
    <row r="8" spans="1:7" ht="45" customHeight="1">
      <c r="A8" s="41" t="s">
        <v>20</v>
      </c>
      <c r="B8" s="87" t="s">
        <v>21</v>
      </c>
      <c r="C8" s="84"/>
      <c r="D8" s="64">
        <v>0.3</v>
      </c>
      <c r="E8" s="67" t="s">
        <v>55</v>
      </c>
      <c r="F8" s="67">
        <f>IF(C8&gt;=25,25*0.3,C8*0.3)</f>
        <v>0</v>
      </c>
      <c r="G8" s="88">
        <f>+F8+F9</f>
        <v>0</v>
      </c>
    </row>
    <row r="9" spans="1:7" ht="45" customHeight="1">
      <c r="A9" s="41"/>
      <c r="B9" s="87"/>
      <c r="C9" s="84"/>
      <c r="D9" s="64">
        <v>0.1</v>
      </c>
      <c r="E9" s="67" t="s">
        <v>56</v>
      </c>
      <c r="F9" s="68">
        <f>IF(C8&gt;25,(C8-25)*0.1,0)</f>
        <v>0</v>
      </c>
      <c r="G9" s="88"/>
    </row>
    <row r="10" spans="1:7" ht="45" customHeight="1">
      <c r="A10" s="41" t="s">
        <v>25</v>
      </c>
      <c r="B10" s="87" t="s">
        <v>26</v>
      </c>
      <c r="C10" s="84"/>
      <c r="D10" s="64">
        <v>0.15</v>
      </c>
      <c r="E10" s="67" t="s">
        <v>55</v>
      </c>
      <c r="F10" s="67">
        <f>IF(C10&gt;=25,25*0.15,C10*0.15)</f>
        <v>0</v>
      </c>
      <c r="G10" s="88">
        <f>+F10+F11</f>
        <v>0</v>
      </c>
    </row>
    <row r="11" spans="1:7" ht="45" customHeight="1">
      <c r="A11" s="41"/>
      <c r="B11" s="87"/>
      <c r="C11" s="84"/>
      <c r="D11" s="64">
        <v>0.05</v>
      </c>
      <c r="E11" s="67" t="s">
        <v>56</v>
      </c>
      <c r="F11" s="68">
        <f>IF(C10&gt;25,(C10-25)*0.05,0)</f>
        <v>0</v>
      </c>
      <c r="G11" s="88"/>
    </row>
    <row r="12" spans="1:7" ht="45" customHeight="1">
      <c r="A12" s="41" t="s">
        <v>30</v>
      </c>
      <c r="B12" s="87" t="s">
        <v>31</v>
      </c>
      <c r="C12" s="84"/>
      <c r="D12" s="64">
        <v>0.1</v>
      </c>
      <c r="E12" s="67" t="s">
        <v>57</v>
      </c>
      <c r="F12" s="67">
        <f>IF(C12&gt;=C5,C5*0.1,C12*0.1)</f>
        <v>0</v>
      </c>
      <c r="G12" s="88">
        <f>+F12+F13</f>
        <v>0</v>
      </c>
    </row>
    <row r="13" spans="1:7" ht="45" customHeight="1">
      <c r="A13" s="41"/>
      <c r="B13" s="87"/>
      <c r="C13" s="84"/>
      <c r="D13" s="64">
        <v>0.02</v>
      </c>
      <c r="E13" s="67" t="s">
        <v>58</v>
      </c>
      <c r="F13" s="68">
        <f>IF(C12&gt;C5,(C12-C5)*0.02,0)</f>
        <v>0</v>
      </c>
      <c r="G13" s="88"/>
    </row>
    <row r="14" spans="1:7" ht="45" customHeight="1">
      <c r="A14" s="69"/>
      <c r="B14" s="69"/>
      <c r="C14" s="70"/>
      <c r="D14" s="71" t="s">
        <v>59</v>
      </c>
      <c r="E14" s="72" t="s">
        <v>60</v>
      </c>
      <c r="F14" s="73"/>
      <c r="G14" s="74">
        <f>SUM(G5:G13)</f>
        <v>0</v>
      </c>
    </row>
    <row r="15" spans="1:7" ht="45" customHeight="1">
      <c r="A15" s="75"/>
      <c r="B15" s="75"/>
      <c r="C15" s="76"/>
      <c r="D15" s="71" t="s">
        <v>61</v>
      </c>
      <c r="E15" s="72" t="s">
        <v>62</v>
      </c>
      <c r="F15" s="73"/>
      <c r="G15" s="74">
        <f>G5*1.5</f>
        <v>0</v>
      </c>
    </row>
    <row r="16" spans="1:7" ht="33" customHeight="1">
      <c r="A16" s="77"/>
      <c r="B16" s="77"/>
      <c r="C16" s="77"/>
      <c r="D16" s="77"/>
      <c r="E16" s="78" t="s">
        <v>63</v>
      </c>
      <c r="F16" s="77"/>
      <c r="G16" s="79"/>
    </row>
    <row r="17" spans="1:7" ht="45" customHeight="1">
      <c r="A17" s="90" t="s">
        <v>64</v>
      </c>
      <c r="B17" s="90"/>
      <c r="C17" s="90"/>
      <c r="D17" s="90"/>
      <c r="E17" s="80"/>
      <c r="F17" s="81"/>
      <c r="G17" s="82">
        <f>ROUND(MIN(G14:G15),0)</f>
        <v>0</v>
      </c>
    </row>
  </sheetData>
  <mergeCells count="17">
    <mergeCell ref="A17:D17"/>
    <mergeCell ref="A10:A11"/>
    <mergeCell ref="B10:B11"/>
    <mergeCell ref="C10:C11"/>
    <mergeCell ref="G10:G11"/>
    <mergeCell ref="A12:A13"/>
    <mergeCell ref="B12:B13"/>
    <mergeCell ref="C12:C13"/>
    <mergeCell ref="G12:G13"/>
    <mergeCell ref="A1:G1"/>
    <mergeCell ref="A2:B3"/>
    <mergeCell ref="C2:C3"/>
    <mergeCell ref="D2:G2"/>
    <mergeCell ref="A8:A9"/>
    <mergeCell ref="B8:B9"/>
    <mergeCell ref="C8:C9"/>
    <mergeCell ref="G8:G9"/>
  </mergeCells>
  <printOptions horizontalCentered="1"/>
  <pageMargins left="0.23622047244094491" right="0.23622047244094491" top="1.2169291338582675" bottom="1.1417322834645671" header="0.39370078740157477" footer="0.74803149606299213"/>
  <pageSetup paperSize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6CE12-E821-4783-A8DC-BBA1B60EBF8A}">
  <sheetPr>
    <pageSetUpPr fitToPage="1"/>
  </sheetPr>
  <dimension ref="A1:XFD17"/>
  <sheetViews>
    <sheetView workbookViewId="0"/>
  </sheetViews>
  <sheetFormatPr defaultRowHeight="45" customHeight="1"/>
  <cols>
    <col min="1" max="1" width="13.75" style="3" customWidth="1"/>
    <col min="2" max="2" width="45.375" style="3" customWidth="1"/>
    <col min="3" max="5" width="55.875" style="3" customWidth="1"/>
    <col min="6" max="6" width="55.875" style="3" hidden="1" customWidth="1"/>
    <col min="7" max="7" width="55.875" style="3" customWidth="1"/>
    <col min="8" max="1024" width="8.5" style="3" customWidth="1"/>
  </cols>
  <sheetData>
    <row r="1" spans="1:7" ht="150" customHeight="1">
      <c r="A1" s="110" t="s">
        <v>65</v>
      </c>
      <c r="B1" s="110"/>
      <c r="C1" s="110"/>
      <c r="D1" s="110"/>
      <c r="E1" s="110"/>
      <c r="F1" s="110"/>
      <c r="G1" s="110"/>
    </row>
    <row r="2" spans="1:7" s="93" customFormat="1" ht="21" customHeight="1">
      <c r="A2" s="91"/>
      <c r="B2" s="92"/>
      <c r="C2" s="85" t="s">
        <v>45</v>
      </c>
      <c r="D2" s="86" t="s">
        <v>46</v>
      </c>
      <c r="E2" s="86"/>
      <c r="F2" s="86"/>
      <c r="G2" s="86"/>
    </row>
    <row r="3" spans="1:7" s="93" customFormat="1" ht="21" customHeight="1">
      <c r="A3" s="94"/>
      <c r="B3" s="95"/>
      <c r="C3" s="85"/>
      <c r="D3" s="52" t="s">
        <v>47</v>
      </c>
      <c r="E3" s="53"/>
      <c r="F3" s="52"/>
      <c r="G3" s="52" t="s">
        <v>48</v>
      </c>
    </row>
    <row r="4" spans="1:7" s="93" customFormat="1" ht="21" customHeight="1">
      <c r="A4" s="96" t="s">
        <v>7</v>
      </c>
      <c r="B4" s="96" t="s">
        <v>8</v>
      </c>
      <c r="C4" s="55" t="s">
        <v>49</v>
      </c>
      <c r="D4" s="56" t="s">
        <v>50</v>
      </c>
      <c r="E4" s="57"/>
      <c r="F4" s="56"/>
      <c r="G4" s="56" t="s">
        <v>51</v>
      </c>
    </row>
    <row r="5" spans="1:7" ht="90.75" customHeight="1">
      <c r="A5" s="5" t="s">
        <v>10</v>
      </c>
      <c r="B5" s="58" t="s">
        <v>52</v>
      </c>
      <c r="C5" s="97"/>
      <c r="D5" s="60">
        <v>1</v>
      </c>
      <c r="E5" s="98"/>
      <c r="F5" s="99"/>
      <c r="G5" s="63">
        <f>C5*D5</f>
        <v>0</v>
      </c>
    </row>
    <row r="6" spans="1:7" ht="90.75" customHeight="1">
      <c r="A6" s="5" t="s">
        <v>14</v>
      </c>
      <c r="B6" s="58" t="s">
        <v>53</v>
      </c>
      <c r="C6" s="97"/>
      <c r="D6" s="64">
        <v>0.5</v>
      </c>
      <c r="E6" s="98"/>
      <c r="F6" s="100"/>
      <c r="G6" s="63">
        <f>C6*D6</f>
        <v>0</v>
      </c>
    </row>
    <row r="7" spans="1:7" ht="90.75" customHeight="1">
      <c r="A7" s="5" t="s">
        <v>17</v>
      </c>
      <c r="B7" s="58" t="s">
        <v>54</v>
      </c>
      <c r="C7" s="97"/>
      <c r="D7" s="64">
        <v>0.25</v>
      </c>
      <c r="E7" s="101"/>
      <c r="F7" s="100"/>
      <c r="G7" s="63">
        <f>C7*D7</f>
        <v>0</v>
      </c>
    </row>
    <row r="8" spans="1:7" ht="45.75" customHeight="1">
      <c r="A8" s="41" t="s">
        <v>20</v>
      </c>
      <c r="B8" s="87" t="s">
        <v>21</v>
      </c>
      <c r="C8" s="84"/>
      <c r="D8" s="64">
        <v>0.3</v>
      </c>
      <c r="E8" s="67" t="s">
        <v>66</v>
      </c>
      <c r="F8" s="102">
        <f>IF(C8&gt;=25,25*0.3,C8*0.3)</f>
        <v>0</v>
      </c>
      <c r="G8" s="88">
        <f>+F8+F9</f>
        <v>0</v>
      </c>
    </row>
    <row r="9" spans="1:7" ht="45.75" customHeight="1">
      <c r="A9" s="41"/>
      <c r="B9" s="87"/>
      <c r="C9" s="84"/>
      <c r="D9" s="64">
        <v>0.1</v>
      </c>
      <c r="E9" s="67" t="s">
        <v>56</v>
      </c>
      <c r="F9" s="5">
        <f>IF(C8&gt;25,(C8-25)*0.1,0)</f>
        <v>0</v>
      </c>
      <c r="G9" s="88"/>
    </row>
    <row r="10" spans="1:7" ht="45.75" customHeight="1">
      <c r="A10" s="41" t="s">
        <v>25</v>
      </c>
      <c r="B10" s="87" t="s">
        <v>26</v>
      </c>
      <c r="C10" s="84"/>
      <c r="D10" s="64">
        <v>0.15</v>
      </c>
      <c r="E10" s="67" t="s">
        <v>66</v>
      </c>
      <c r="F10" s="102">
        <f>IF(C10&gt;=25,25*0.15,C10*0.15)</f>
        <v>0</v>
      </c>
      <c r="G10" s="88">
        <f>+F10+F11</f>
        <v>0</v>
      </c>
    </row>
    <row r="11" spans="1:7" ht="45.75" customHeight="1">
      <c r="A11" s="41"/>
      <c r="B11" s="87"/>
      <c r="C11" s="84"/>
      <c r="D11" s="64">
        <v>0.05</v>
      </c>
      <c r="E11" s="67" t="s">
        <v>56</v>
      </c>
      <c r="F11" s="5">
        <f>IF(C10&gt;25,(C10-25)*0.05,0)</f>
        <v>0</v>
      </c>
      <c r="G11" s="88"/>
    </row>
    <row r="12" spans="1:7" ht="72" customHeight="1">
      <c r="A12" s="41" t="s">
        <v>30</v>
      </c>
      <c r="B12" s="87" t="s">
        <v>67</v>
      </c>
      <c r="C12" s="84"/>
      <c r="D12" s="64">
        <v>0.1</v>
      </c>
      <c r="E12" s="67" t="s">
        <v>68</v>
      </c>
      <c r="F12" s="102">
        <f>IF(C12&gt;C5*5,C5*0.1,0)</f>
        <v>0</v>
      </c>
      <c r="G12" s="111">
        <f>+F12+F13</f>
        <v>0</v>
      </c>
    </row>
    <row r="13" spans="1:7" ht="72" customHeight="1">
      <c r="A13" s="41"/>
      <c r="B13" s="87"/>
      <c r="C13" s="84"/>
      <c r="D13" s="103">
        <v>0.02</v>
      </c>
      <c r="E13" s="104" t="s">
        <v>69</v>
      </c>
      <c r="F13" s="105">
        <f>IF(C12&gt;C5*5+C5,(C12-(C5*5+C5))*0.02,0)</f>
        <v>0</v>
      </c>
      <c r="G13" s="111"/>
    </row>
    <row r="14" spans="1:7" ht="45" customHeight="1">
      <c r="C14" s="106"/>
      <c r="D14" s="71" t="s">
        <v>59</v>
      </c>
      <c r="E14" s="72" t="s">
        <v>60</v>
      </c>
      <c r="F14" s="107"/>
      <c r="G14" s="74">
        <f>SUM(G5:G13)</f>
        <v>0</v>
      </c>
    </row>
    <row r="15" spans="1:7" ht="45" customHeight="1">
      <c r="C15" s="108"/>
      <c r="D15" s="71" t="s">
        <v>61</v>
      </c>
      <c r="E15" s="72" t="s">
        <v>62</v>
      </c>
      <c r="F15" s="107"/>
      <c r="G15" s="74">
        <f>G5*1.5</f>
        <v>0</v>
      </c>
    </row>
    <row r="16" spans="1:7" ht="33" customHeight="1">
      <c r="A16" s="77"/>
      <c r="B16" s="77"/>
      <c r="C16" s="77"/>
      <c r="D16" s="77"/>
      <c r="E16" s="78" t="s">
        <v>63</v>
      </c>
      <c r="F16" s="77"/>
      <c r="G16" s="79"/>
    </row>
    <row r="17" spans="1:7" ht="45" customHeight="1">
      <c r="A17" s="112" t="s">
        <v>70</v>
      </c>
      <c r="B17" s="112"/>
      <c r="C17" s="112"/>
      <c r="D17" s="112"/>
      <c r="E17" s="80"/>
      <c r="F17" s="81"/>
      <c r="G17" s="82">
        <f>ROUND(MIN(G14:G15),0)</f>
        <v>0</v>
      </c>
    </row>
  </sheetData>
  <mergeCells count="16">
    <mergeCell ref="A17:D17"/>
    <mergeCell ref="A10:A11"/>
    <mergeCell ref="B10:B11"/>
    <mergeCell ref="C10:C11"/>
    <mergeCell ref="G10:G11"/>
    <mergeCell ref="A12:A13"/>
    <mergeCell ref="B12:B13"/>
    <mergeCell ref="C12:C13"/>
    <mergeCell ref="G12:G13"/>
    <mergeCell ref="A1:G1"/>
    <mergeCell ref="C2:C3"/>
    <mergeCell ref="D2:G2"/>
    <mergeCell ref="A8:A9"/>
    <mergeCell ref="B8:B9"/>
    <mergeCell ref="C8:C9"/>
    <mergeCell ref="G8:G9"/>
  </mergeCells>
  <printOptions horizontalCentered="1"/>
  <pageMargins left="0.23622047244094491" right="0.23622047244094491" top="1.2169291338582675" bottom="1.1417322834645671" header="0.39370078740157477" footer="0.74803149606299213"/>
  <pageSetup paperSize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4371-18D9-48FF-92C9-F2869D122AF4}">
  <sheetPr>
    <pageSetUpPr fitToPage="1"/>
  </sheetPr>
  <dimension ref="A1:XFD13"/>
  <sheetViews>
    <sheetView workbookViewId="0"/>
  </sheetViews>
  <sheetFormatPr defaultRowHeight="45" customHeight="1"/>
  <cols>
    <col min="1" max="1" width="13.75" style="3" customWidth="1"/>
    <col min="2" max="2" width="45.25" style="3" customWidth="1"/>
    <col min="3" max="5" width="55.875" style="3" customWidth="1"/>
    <col min="6" max="6" width="55.875" style="3" hidden="1" customWidth="1"/>
    <col min="7" max="7" width="55.875" style="3" customWidth="1"/>
    <col min="8" max="1024" width="8.5" style="3" customWidth="1"/>
  </cols>
  <sheetData>
    <row r="1" spans="1:7" ht="194.25" customHeight="1">
      <c r="A1" s="83" t="s">
        <v>44</v>
      </c>
      <c r="B1" s="83"/>
      <c r="C1" s="83"/>
      <c r="D1" s="83"/>
      <c r="E1" s="83"/>
      <c r="F1" s="83"/>
      <c r="G1" s="83"/>
    </row>
    <row r="2" spans="1:7" ht="21" customHeight="1">
      <c r="A2" s="113"/>
      <c r="B2" s="114"/>
      <c r="C2" s="86" t="s">
        <v>45</v>
      </c>
      <c r="D2" s="86" t="s">
        <v>46</v>
      </c>
      <c r="E2" s="86"/>
      <c r="F2" s="86"/>
      <c r="G2" s="86"/>
    </row>
    <row r="3" spans="1:7" ht="21" customHeight="1">
      <c r="A3" s="115"/>
      <c r="B3" s="116"/>
      <c r="C3" s="86"/>
      <c r="D3" s="52" t="s">
        <v>47</v>
      </c>
      <c r="E3" s="53"/>
      <c r="F3" s="52"/>
      <c r="G3" s="52" t="s">
        <v>48</v>
      </c>
    </row>
    <row r="4" spans="1:7" ht="21" customHeight="1">
      <c r="A4" s="96" t="s">
        <v>7</v>
      </c>
      <c r="B4" s="96" t="s">
        <v>8</v>
      </c>
      <c r="C4" s="55" t="s">
        <v>49</v>
      </c>
      <c r="D4" s="56" t="s">
        <v>50</v>
      </c>
      <c r="E4" s="123"/>
      <c r="F4" s="117"/>
      <c r="G4" s="56" t="s">
        <v>51</v>
      </c>
    </row>
    <row r="5" spans="1:7" ht="90" customHeight="1">
      <c r="A5" s="5" t="s">
        <v>10</v>
      </c>
      <c r="B5" s="58" t="s">
        <v>52</v>
      </c>
      <c r="C5" s="97"/>
      <c r="D5" s="60">
        <v>1</v>
      </c>
      <c r="E5" s="123"/>
      <c r="F5" s="60"/>
      <c r="G5" s="63">
        <f>C5*D5</f>
        <v>0</v>
      </c>
    </row>
    <row r="6" spans="1:7" ht="90" customHeight="1">
      <c r="A6" s="5" t="s">
        <v>14</v>
      </c>
      <c r="B6" s="58" t="s">
        <v>53</v>
      </c>
      <c r="C6" s="97"/>
      <c r="D6" s="64">
        <v>0.5</v>
      </c>
      <c r="E6" s="123"/>
      <c r="F6" s="64"/>
      <c r="G6" s="63">
        <f>C6*D6</f>
        <v>0</v>
      </c>
    </row>
    <row r="7" spans="1:7" ht="90" customHeight="1">
      <c r="A7" s="5" t="s">
        <v>17</v>
      </c>
      <c r="B7" s="58" t="s">
        <v>54</v>
      </c>
      <c r="C7" s="97"/>
      <c r="D7" s="64">
        <v>0.25</v>
      </c>
      <c r="E7" s="123"/>
      <c r="F7" s="64"/>
      <c r="G7" s="63">
        <f>C7*D7</f>
        <v>0</v>
      </c>
    </row>
    <row r="8" spans="1:7" ht="93" customHeight="1">
      <c r="A8" s="5" t="s">
        <v>20</v>
      </c>
      <c r="B8" s="118" t="s">
        <v>21</v>
      </c>
      <c r="C8" s="97"/>
      <c r="D8" s="64">
        <v>0.1</v>
      </c>
      <c r="E8" s="123"/>
      <c r="F8" s="109"/>
      <c r="G8" s="63">
        <f>C8*D8</f>
        <v>0</v>
      </c>
    </row>
    <row r="9" spans="1:7" ht="93" customHeight="1">
      <c r="A9" s="5" t="s">
        <v>25</v>
      </c>
      <c r="B9" s="58" t="s">
        <v>31</v>
      </c>
      <c r="C9" s="97"/>
      <c r="D9" s="64">
        <v>0.1</v>
      </c>
      <c r="E9" s="123"/>
      <c r="F9" s="109"/>
      <c r="G9" s="63">
        <f>C9*D9</f>
        <v>0</v>
      </c>
    </row>
    <row r="10" spans="1:7" ht="45" customHeight="1">
      <c r="C10" s="108"/>
      <c r="D10" s="119" t="s">
        <v>59</v>
      </c>
      <c r="E10" s="120" t="s">
        <v>60</v>
      </c>
      <c r="F10" s="121"/>
      <c r="G10" s="122">
        <f>SUM(G5:G9)</f>
        <v>0</v>
      </c>
    </row>
    <row r="11" spans="1:7" ht="45" customHeight="1">
      <c r="C11" s="108"/>
      <c r="D11" s="71" t="s">
        <v>61</v>
      </c>
      <c r="E11" s="72" t="s">
        <v>62</v>
      </c>
      <c r="F11" s="73"/>
      <c r="G11" s="74">
        <f>G5*1.5</f>
        <v>0</v>
      </c>
    </row>
    <row r="12" spans="1:7" ht="33" customHeight="1">
      <c r="A12" s="77"/>
      <c r="B12" s="77"/>
      <c r="C12" s="77"/>
      <c r="D12" s="77"/>
      <c r="E12" s="78" t="s">
        <v>63</v>
      </c>
      <c r="F12" s="77"/>
      <c r="G12" s="79"/>
    </row>
    <row r="13" spans="1:7" ht="45" customHeight="1">
      <c r="A13" s="112" t="s">
        <v>71</v>
      </c>
      <c r="B13" s="112"/>
      <c r="C13" s="112"/>
      <c r="D13" s="112"/>
      <c r="E13" s="80"/>
      <c r="F13" s="81"/>
      <c r="G13" s="82">
        <f>ROUND(MIN(G10:G11),0)</f>
        <v>0</v>
      </c>
    </row>
  </sheetData>
  <mergeCells count="5">
    <mergeCell ref="A1:G1"/>
    <mergeCell ref="C2:C3"/>
    <mergeCell ref="D2:G2"/>
    <mergeCell ref="E4:E9"/>
    <mergeCell ref="A13:D13"/>
  </mergeCells>
  <printOptions horizontalCentered="1"/>
  <pageMargins left="0.23622047244094491" right="0.23622047244094491" top="1.2169291338582675" bottom="1.1417322834645671" header="0.39370078740157477" footer="0.74803149606299213"/>
  <pageSetup paperSize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D3C0-2903-4F82-BADC-9283987F0BAE}">
  <sheetPr>
    <pageSetUpPr fitToPage="1"/>
  </sheetPr>
  <dimension ref="A1:XFD49"/>
  <sheetViews>
    <sheetView workbookViewId="0"/>
  </sheetViews>
  <sheetFormatPr defaultRowHeight="12.75" customHeight="1"/>
  <cols>
    <col min="1" max="1" width="13.75" style="3" customWidth="1"/>
    <col min="2" max="2" width="45.25" style="3" customWidth="1"/>
    <col min="3" max="5" width="55.875" style="3" customWidth="1"/>
    <col min="6" max="6" width="55.875" style="3" hidden="1" customWidth="1"/>
    <col min="7" max="7" width="55.875" style="3" customWidth="1"/>
    <col min="8" max="1024" width="8.5" style="3" customWidth="1"/>
  </cols>
  <sheetData>
    <row r="1" spans="1:7" ht="150.75" customHeight="1">
      <c r="A1" s="110" t="s">
        <v>72</v>
      </c>
      <c r="B1" s="110"/>
      <c r="C1" s="110"/>
      <c r="D1" s="110"/>
      <c r="E1" s="110"/>
      <c r="F1" s="110"/>
      <c r="G1" s="110"/>
    </row>
    <row r="2" spans="1:7" ht="21" customHeight="1">
      <c r="A2" s="113"/>
      <c r="B2" s="114"/>
      <c r="C2" s="85" t="s">
        <v>45</v>
      </c>
      <c r="D2" s="86" t="s">
        <v>46</v>
      </c>
      <c r="E2" s="86"/>
      <c r="F2" s="86"/>
      <c r="G2" s="86"/>
    </row>
    <row r="3" spans="1:7" ht="21" customHeight="1">
      <c r="A3" s="115"/>
      <c r="B3" s="116"/>
      <c r="C3" s="85"/>
      <c r="D3" s="52" t="s">
        <v>47</v>
      </c>
      <c r="E3" s="129"/>
      <c r="F3" s="124"/>
      <c r="G3" s="52" t="s">
        <v>48</v>
      </c>
    </row>
    <row r="4" spans="1:7" ht="21" customHeight="1">
      <c r="A4" s="96" t="s">
        <v>7</v>
      </c>
      <c r="B4" s="96" t="s">
        <v>8</v>
      </c>
      <c r="C4" s="96" t="s">
        <v>49</v>
      </c>
      <c r="D4" s="52" t="s">
        <v>50</v>
      </c>
      <c r="E4" s="129"/>
      <c r="F4" s="124"/>
      <c r="G4" s="52" t="s">
        <v>51</v>
      </c>
    </row>
    <row r="5" spans="1:7" ht="90" customHeight="1">
      <c r="A5" s="5" t="s">
        <v>10</v>
      </c>
      <c r="B5" s="58" t="s">
        <v>73</v>
      </c>
      <c r="C5" s="89"/>
      <c r="D5" s="60">
        <v>1</v>
      </c>
      <c r="E5" s="129"/>
      <c r="F5" s="99"/>
      <c r="G5" s="63">
        <f t="shared" ref="G5:G11" si="0">C5*D5</f>
        <v>0</v>
      </c>
    </row>
    <row r="6" spans="1:7" ht="90" customHeight="1">
      <c r="A6" s="5" t="s">
        <v>12</v>
      </c>
      <c r="B6" s="58" t="s">
        <v>74</v>
      </c>
      <c r="C6" s="89"/>
      <c r="D6" s="60">
        <v>0.5</v>
      </c>
      <c r="E6" s="129"/>
      <c r="F6" s="99"/>
      <c r="G6" s="63">
        <f t="shared" si="0"/>
        <v>0</v>
      </c>
    </row>
    <row r="7" spans="1:7" ht="90" customHeight="1">
      <c r="A7" s="5" t="s">
        <v>14</v>
      </c>
      <c r="B7" s="58" t="s">
        <v>53</v>
      </c>
      <c r="C7" s="89"/>
      <c r="D7" s="64">
        <v>0.5</v>
      </c>
      <c r="E7" s="129"/>
      <c r="F7" s="100"/>
      <c r="G7" s="63">
        <f t="shared" si="0"/>
        <v>0</v>
      </c>
    </row>
    <row r="8" spans="1:7" ht="90" customHeight="1">
      <c r="A8" s="5" t="s">
        <v>17</v>
      </c>
      <c r="B8" s="58" t="s">
        <v>54</v>
      </c>
      <c r="C8" s="97"/>
      <c r="D8" s="64">
        <v>0.25</v>
      </c>
      <c r="E8" s="129"/>
      <c r="F8" s="100"/>
      <c r="G8" s="63">
        <f t="shared" si="0"/>
        <v>0</v>
      </c>
    </row>
    <row r="9" spans="1:7" ht="90" customHeight="1">
      <c r="A9" s="5" t="s">
        <v>20</v>
      </c>
      <c r="B9" s="118" t="s">
        <v>21</v>
      </c>
      <c r="C9" s="97"/>
      <c r="D9" s="64">
        <v>0.1</v>
      </c>
      <c r="E9" s="129"/>
      <c r="F9" s="125"/>
      <c r="G9" s="63">
        <f t="shared" si="0"/>
        <v>0</v>
      </c>
    </row>
    <row r="10" spans="1:7" ht="90" customHeight="1">
      <c r="A10" s="5" t="s">
        <v>25</v>
      </c>
      <c r="B10" s="118" t="s">
        <v>26</v>
      </c>
      <c r="C10" s="97"/>
      <c r="D10" s="64">
        <v>0.1</v>
      </c>
      <c r="E10" s="129"/>
      <c r="F10" s="125"/>
      <c r="G10" s="63">
        <f t="shared" si="0"/>
        <v>0</v>
      </c>
    </row>
    <row r="11" spans="1:7" ht="90" customHeight="1">
      <c r="A11" s="5" t="s">
        <v>30</v>
      </c>
      <c r="B11" s="58" t="s">
        <v>31</v>
      </c>
      <c r="C11" s="97"/>
      <c r="D11" s="64">
        <v>0.2</v>
      </c>
      <c r="E11" s="129"/>
      <c r="F11" s="125"/>
      <c r="G11" s="63">
        <f t="shared" si="0"/>
        <v>0</v>
      </c>
    </row>
    <row r="12" spans="1:7" ht="33" customHeight="1">
      <c r="A12" s="77"/>
      <c r="B12" s="77"/>
      <c r="C12" s="77"/>
      <c r="D12" s="77"/>
      <c r="E12" s="77"/>
      <c r="F12" s="77"/>
      <c r="G12" s="126"/>
    </row>
    <row r="13" spans="1:7" ht="45" customHeight="1">
      <c r="A13" s="90" t="s">
        <v>75</v>
      </c>
      <c r="B13" s="90"/>
      <c r="C13" s="90"/>
      <c r="D13" s="90"/>
      <c r="E13" s="127"/>
      <c r="F13" s="81"/>
      <c r="G13" s="82">
        <f>SUM(G5:G12)</f>
        <v>0</v>
      </c>
    </row>
    <row r="14" spans="1:7" ht="14.25"/>
    <row r="15" spans="1:7" ht="14.25"/>
    <row r="16" spans="1:7" ht="14.25"/>
    <row r="17" ht="14.25"/>
    <row r="18" ht="14.25"/>
    <row r="19" ht="14.25"/>
    <row r="20" ht="14.25"/>
    <row r="21" ht="14.25"/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spans="1:4" ht="14.25">
      <c r="A33" s="75"/>
      <c r="B33" s="75"/>
      <c r="C33" s="75"/>
      <c r="D33" s="75"/>
    </row>
    <row r="34" spans="1:4" ht="14.25">
      <c r="A34" s="75"/>
      <c r="B34" s="75"/>
      <c r="C34" s="75"/>
      <c r="D34" s="75"/>
    </row>
    <row r="35" spans="1:4" ht="14.25">
      <c r="A35" s="75"/>
      <c r="B35" s="75"/>
      <c r="C35" s="75"/>
      <c r="D35" s="75"/>
    </row>
    <row r="36" spans="1:4" ht="12.75" customHeight="1">
      <c r="A36" s="75"/>
      <c r="B36" s="128"/>
      <c r="C36" s="75"/>
      <c r="D36" s="75"/>
    </row>
    <row r="37" spans="1:4" ht="12.75" customHeight="1">
      <c r="A37" s="75"/>
      <c r="B37" s="128"/>
      <c r="C37" s="75"/>
      <c r="D37" s="75"/>
    </row>
    <row r="38" spans="1:4" ht="12.75" customHeight="1">
      <c r="A38" s="75"/>
      <c r="B38" s="75"/>
      <c r="C38" s="75"/>
      <c r="D38" s="75"/>
    </row>
    <row r="39" spans="1:4" ht="12.75" customHeight="1">
      <c r="A39" s="75"/>
      <c r="B39" s="75"/>
      <c r="C39" s="75"/>
      <c r="D39" s="75"/>
    </row>
    <row r="40" spans="1:4" ht="12.75" customHeight="1">
      <c r="A40" s="75"/>
      <c r="B40" s="75"/>
      <c r="C40" s="75"/>
      <c r="D40" s="75"/>
    </row>
    <row r="41" spans="1:4" ht="12.75" customHeight="1">
      <c r="A41" s="75"/>
      <c r="B41" s="75"/>
      <c r="C41" s="75"/>
      <c r="D41" s="75"/>
    </row>
    <row r="42" spans="1:4" ht="12.75" customHeight="1">
      <c r="A42" s="75"/>
      <c r="B42" s="75"/>
      <c r="C42" s="75"/>
      <c r="D42" s="75"/>
    </row>
    <row r="43" spans="1:4" ht="12.75" customHeight="1">
      <c r="A43" s="75"/>
      <c r="B43" s="75"/>
      <c r="C43" s="75"/>
      <c r="D43" s="75"/>
    </row>
    <row r="44" spans="1:4" ht="12.75" customHeight="1">
      <c r="A44" s="75"/>
      <c r="B44" s="75"/>
      <c r="C44" s="75"/>
      <c r="D44" s="75"/>
    </row>
    <row r="45" spans="1:4" ht="12.75" customHeight="1">
      <c r="A45" s="75"/>
      <c r="B45" s="75"/>
      <c r="C45" s="75"/>
      <c r="D45" s="75"/>
    </row>
    <row r="46" spans="1:4" ht="12.75" customHeight="1">
      <c r="A46" s="75"/>
      <c r="B46" s="75"/>
      <c r="C46" s="75"/>
      <c r="D46" s="75"/>
    </row>
    <row r="47" spans="1:4" ht="12.75" customHeight="1">
      <c r="A47" s="75"/>
      <c r="B47" s="75"/>
      <c r="C47" s="75"/>
      <c r="D47" s="75"/>
    </row>
    <row r="48" spans="1:4" ht="12.75" customHeight="1">
      <c r="A48" s="75"/>
      <c r="B48" s="75"/>
      <c r="C48" s="75"/>
      <c r="D48" s="75"/>
    </row>
    <row r="49" spans="1:4" ht="12.75" customHeight="1">
      <c r="A49" s="75"/>
      <c r="B49" s="75"/>
      <c r="C49" s="75"/>
      <c r="D49" s="75"/>
    </row>
  </sheetData>
  <mergeCells count="5">
    <mergeCell ref="A1:G1"/>
    <mergeCell ref="C2:C3"/>
    <mergeCell ref="D2:G2"/>
    <mergeCell ref="E3:E11"/>
    <mergeCell ref="A13:D13"/>
  </mergeCells>
  <printOptions horizontalCentered="1"/>
  <pageMargins left="0.23622047244094491" right="0.23622047244094491" top="1.2169291338582675" bottom="1.1417322834645671" header="0.39370078740157477" footer="0.74803149606299213"/>
  <pageSetup paperSize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3511-58D7-44BF-AC97-18D80B6BD9E5}">
  <sheetPr>
    <pageSetUpPr fitToPage="1"/>
  </sheetPr>
  <dimension ref="A1:XFD21"/>
  <sheetViews>
    <sheetView workbookViewId="0"/>
  </sheetViews>
  <sheetFormatPr defaultRowHeight="45" customHeight="1"/>
  <cols>
    <col min="1" max="1" width="13.75" style="3" customWidth="1"/>
    <col min="2" max="2" width="45.25" style="3" customWidth="1"/>
    <col min="3" max="5" width="55.875" style="3" customWidth="1"/>
    <col min="6" max="6" width="55.875" style="3" hidden="1" customWidth="1"/>
    <col min="7" max="7" width="55.875" style="3" customWidth="1"/>
    <col min="8" max="17" width="8.5" style="3" customWidth="1"/>
    <col min="18" max="18" width="14.5" style="3" customWidth="1"/>
    <col min="19" max="1024" width="8.5" style="3" customWidth="1"/>
  </cols>
  <sheetData>
    <row r="1" spans="1:9" ht="150.75" customHeight="1">
      <c r="A1" s="110" t="s">
        <v>76</v>
      </c>
      <c r="B1" s="110"/>
      <c r="C1" s="110"/>
      <c r="D1" s="110"/>
      <c r="E1" s="110"/>
      <c r="F1" s="110"/>
      <c r="G1" s="110"/>
    </row>
    <row r="2" spans="1:9" ht="21" customHeight="1">
      <c r="A2" s="113"/>
      <c r="B2" s="114"/>
      <c r="C2" s="85" t="s">
        <v>45</v>
      </c>
      <c r="D2" s="86" t="s">
        <v>46</v>
      </c>
      <c r="E2" s="86"/>
      <c r="F2" s="86"/>
      <c r="G2" s="86"/>
    </row>
    <row r="3" spans="1:9" ht="21" customHeight="1">
      <c r="A3" s="115"/>
      <c r="B3" s="116"/>
      <c r="C3" s="85"/>
      <c r="D3" s="52" t="s">
        <v>47</v>
      </c>
      <c r="E3" s="130"/>
      <c r="F3" s="124"/>
      <c r="G3" s="52" t="s">
        <v>48</v>
      </c>
    </row>
    <row r="4" spans="1:9" ht="21" customHeight="1">
      <c r="A4" s="96" t="s">
        <v>7</v>
      </c>
      <c r="B4" s="96" t="s">
        <v>8</v>
      </c>
      <c r="C4" s="55" t="s">
        <v>49</v>
      </c>
      <c r="D4" s="56" t="s">
        <v>50</v>
      </c>
      <c r="E4" s="131"/>
      <c r="F4" s="132"/>
      <c r="G4" s="56" t="s">
        <v>51</v>
      </c>
    </row>
    <row r="5" spans="1:9" ht="90" customHeight="1">
      <c r="A5" s="5" t="s">
        <v>10</v>
      </c>
      <c r="B5" s="58" t="s">
        <v>73</v>
      </c>
      <c r="C5" s="89"/>
      <c r="D5" s="60">
        <v>1</v>
      </c>
      <c r="E5" s="98"/>
      <c r="F5" s="99"/>
      <c r="G5" s="63">
        <f>C5*D5</f>
        <v>0</v>
      </c>
    </row>
    <row r="6" spans="1:9" ht="90" customHeight="1">
      <c r="A6" s="5" t="s">
        <v>12</v>
      </c>
      <c r="B6" s="58" t="s">
        <v>74</v>
      </c>
      <c r="C6" s="89"/>
      <c r="D6" s="60">
        <v>0.5</v>
      </c>
      <c r="E6" s="98"/>
      <c r="F6" s="99"/>
      <c r="G6" s="63">
        <f>C6*D6</f>
        <v>0</v>
      </c>
    </row>
    <row r="7" spans="1:9" ht="90" customHeight="1">
      <c r="A7" s="5" t="s">
        <v>14</v>
      </c>
      <c r="B7" s="58" t="s">
        <v>53</v>
      </c>
      <c r="C7" s="89"/>
      <c r="D7" s="64">
        <v>0.5</v>
      </c>
      <c r="E7" s="98"/>
      <c r="F7" s="100"/>
      <c r="G7" s="63">
        <f>C7*D7</f>
        <v>0</v>
      </c>
      <c r="I7" s="133"/>
    </row>
    <row r="8" spans="1:9" ht="90" customHeight="1">
      <c r="A8" s="5" t="s">
        <v>17</v>
      </c>
      <c r="B8" s="58" t="s">
        <v>54</v>
      </c>
      <c r="C8" s="97"/>
      <c r="D8" s="64">
        <v>0.25</v>
      </c>
      <c r="E8" s="101"/>
      <c r="F8" s="100"/>
      <c r="G8" s="63">
        <f>C8*D8</f>
        <v>0</v>
      </c>
    </row>
    <row r="9" spans="1:9" ht="45" customHeight="1">
      <c r="A9" s="41" t="s">
        <v>20</v>
      </c>
      <c r="B9" s="87" t="s">
        <v>21</v>
      </c>
      <c r="C9" s="84"/>
      <c r="D9" s="64">
        <v>0.3</v>
      </c>
      <c r="E9" s="67" t="s">
        <v>66</v>
      </c>
      <c r="F9" s="134">
        <f>IF(C9&gt;=25,25*0.3,C9*0.3)</f>
        <v>0</v>
      </c>
      <c r="G9" s="88">
        <f>+F9+F10</f>
        <v>0</v>
      </c>
    </row>
    <row r="10" spans="1:9" ht="45" customHeight="1">
      <c r="A10" s="41"/>
      <c r="B10" s="87"/>
      <c r="C10" s="84"/>
      <c r="D10" s="64">
        <v>0.1</v>
      </c>
      <c r="E10" s="67" t="s">
        <v>56</v>
      </c>
      <c r="F10" s="125">
        <f>IF(C9&gt;25,(C9-25)*0.1,0)</f>
        <v>0</v>
      </c>
      <c r="G10" s="88"/>
    </row>
    <row r="11" spans="1:9" ht="45" customHeight="1">
      <c r="A11" s="41" t="s">
        <v>25</v>
      </c>
      <c r="B11" s="87" t="s">
        <v>26</v>
      </c>
      <c r="C11" s="84"/>
      <c r="D11" s="64">
        <v>0.15</v>
      </c>
      <c r="E11" s="67" t="s">
        <v>66</v>
      </c>
      <c r="F11" s="134">
        <f>IF(C11&gt;=25,25*0.15,C11*0.15)</f>
        <v>0</v>
      </c>
      <c r="G11" s="88">
        <f>+F11+F12</f>
        <v>0</v>
      </c>
    </row>
    <row r="12" spans="1:9" ht="45" customHeight="1">
      <c r="A12" s="41"/>
      <c r="B12" s="87"/>
      <c r="C12" s="84"/>
      <c r="D12" s="135">
        <v>0.05</v>
      </c>
      <c r="E12" s="67" t="s">
        <v>56</v>
      </c>
      <c r="F12" s="136">
        <f>IF(C11&gt;25,(C11-25)*0.05,0)</f>
        <v>0</v>
      </c>
      <c r="G12" s="88"/>
    </row>
    <row r="13" spans="1:9" ht="45" customHeight="1">
      <c r="A13" s="41" t="s">
        <v>30</v>
      </c>
      <c r="B13" s="87" t="s">
        <v>31</v>
      </c>
      <c r="C13" s="84"/>
      <c r="D13" s="64">
        <v>0.1</v>
      </c>
      <c r="E13" s="67" t="s">
        <v>77</v>
      </c>
      <c r="F13" s="134">
        <f>IF(C13&gt;=(C5+G6),(C5+G6)*0.1,C13*0.1)</f>
        <v>0</v>
      </c>
      <c r="G13" s="88">
        <f>+F13+F14</f>
        <v>0</v>
      </c>
    </row>
    <row r="14" spans="1:9" ht="45.4" customHeight="1">
      <c r="A14" s="41"/>
      <c r="B14" s="87"/>
      <c r="C14" s="84"/>
      <c r="D14" s="64">
        <v>0.02</v>
      </c>
      <c r="E14" s="67" t="s">
        <v>78</v>
      </c>
      <c r="F14" s="125">
        <f>IF(C13&gt;(C5+G6),(C13-C5-G6)*0.02,0)</f>
        <v>0</v>
      </c>
      <c r="G14" s="88"/>
    </row>
    <row r="15" spans="1:9" ht="45" customHeight="1">
      <c r="C15" s="76"/>
      <c r="D15" s="71" t="s">
        <v>59</v>
      </c>
      <c r="E15" s="72" t="s">
        <v>60</v>
      </c>
      <c r="F15" s="73"/>
      <c r="G15" s="74">
        <f>SUM(G5:G14)</f>
        <v>0</v>
      </c>
    </row>
    <row r="16" spans="1:9" ht="45" customHeight="1">
      <c r="C16" s="76"/>
      <c r="D16" s="71" t="s">
        <v>61</v>
      </c>
      <c r="E16" s="72" t="s">
        <v>79</v>
      </c>
      <c r="F16" s="73"/>
      <c r="G16" s="74">
        <f>(G5+G6)*1.5</f>
        <v>0</v>
      </c>
    </row>
    <row r="17" spans="1:7" ht="33" customHeight="1">
      <c r="A17" s="77"/>
      <c r="B17" s="77"/>
      <c r="C17" s="77"/>
      <c r="D17" s="77"/>
      <c r="E17" s="77"/>
      <c r="F17" s="77"/>
      <c r="G17" s="79"/>
    </row>
    <row r="18" spans="1:7" ht="45" customHeight="1">
      <c r="A18" s="112" t="s">
        <v>70</v>
      </c>
      <c r="B18" s="112"/>
      <c r="C18" s="112"/>
      <c r="D18" s="112"/>
      <c r="E18" s="127"/>
      <c r="F18" s="81"/>
      <c r="G18" s="82">
        <f>ROUND(MIN(G15:G16),0)</f>
        <v>0</v>
      </c>
    </row>
    <row r="21" spans="1:7" ht="45" customHeight="1">
      <c r="E21" s="133"/>
    </row>
  </sheetData>
  <mergeCells count="16">
    <mergeCell ref="A18:D18"/>
    <mergeCell ref="A11:A12"/>
    <mergeCell ref="B11:B12"/>
    <mergeCell ref="C11:C12"/>
    <mergeCell ref="G11:G12"/>
    <mergeCell ref="A13:A14"/>
    <mergeCell ref="B13:B14"/>
    <mergeCell ref="C13:C14"/>
    <mergeCell ref="G13:G14"/>
    <mergeCell ref="A1:G1"/>
    <mergeCell ref="C2:C3"/>
    <mergeCell ref="D2:G2"/>
    <mergeCell ref="A9:A10"/>
    <mergeCell ref="B9:B10"/>
    <mergeCell ref="C9:C10"/>
    <mergeCell ref="G9:G10"/>
  </mergeCells>
  <printOptions horizontalCentered="1"/>
  <pageMargins left="0.23622047244094491" right="0.23622047244094491" top="1.2169291338582675" bottom="1.1417322834645671" header="0.39370078740157477" footer="0.74803149606299213"/>
  <pageSetup paperSize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C1B5-92A4-4434-AE88-456DD4A4DEB8}">
  <sheetPr>
    <pageSetUpPr fitToPage="1"/>
  </sheetPr>
  <dimension ref="A1:XFD48"/>
  <sheetViews>
    <sheetView workbookViewId="0"/>
  </sheetViews>
  <sheetFormatPr defaultRowHeight="24.95"/>
  <cols>
    <col min="1" max="1" width="13.75" style="3" customWidth="1"/>
    <col min="2" max="2" width="45.25" style="3" customWidth="1"/>
    <col min="3" max="5" width="55.875" style="3" customWidth="1"/>
    <col min="6" max="6" width="55.875" style="3" hidden="1" customWidth="1"/>
    <col min="7" max="7" width="55.875" style="3" customWidth="1"/>
    <col min="8" max="1024" width="8.5" style="3" customWidth="1"/>
  </cols>
  <sheetData>
    <row r="1" spans="1:7" ht="218.25" customHeight="1">
      <c r="A1" s="83" t="s">
        <v>44</v>
      </c>
      <c r="B1" s="83"/>
      <c r="C1" s="83"/>
      <c r="D1" s="83"/>
      <c r="E1" s="83"/>
      <c r="F1" s="83"/>
      <c r="G1" s="83"/>
    </row>
    <row r="2" spans="1:7" ht="21" customHeight="1">
      <c r="A2" s="84"/>
      <c r="B2" s="84"/>
      <c r="C2" s="85" t="s">
        <v>45</v>
      </c>
      <c r="D2" s="86" t="s">
        <v>46</v>
      </c>
      <c r="E2" s="86"/>
      <c r="F2" s="86"/>
      <c r="G2" s="86"/>
    </row>
    <row r="3" spans="1:7" ht="21" customHeight="1">
      <c r="A3" s="84"/>
      <c r="B3" s="84"/>
      <c r="C3" s="85"/>
      <c r="D3" s="52" t="s">
        <v>47</v>
      </c>
      <c r="E3" s="129"/>
      <c r="F3" s="124"/>
      <c r="G3" s="52" t="s">
        <v>48</v>
      </c>
    </row>
    <row r="4" spans="1:7" ht="21" customHeight="1">
      <c r="A4" s="96" t="s">
        <v>7</v>
      </c>
      <c r="B4" s="96" t="s">
        <v>8</v>
      </c>
      <c r="C4" s="55" t="s">
        <v>49</v>
      </c>
      <c r="D4" s="56" t="s">
        <v>50</v>
      </c>
      <c r="E4" s="129"/>
      <c r="F4" s="132"/>
      <c r="G4" s="56" t="s">
        <v>51</v>
      </c>
    </row>
    <row r="5" spans="1:7" ht="90" customHeight="1">
      <c r="A5" s="5" t="s">
        <v>10</v>
      </c>
      <c r="B5" s="58" t="s">
        <v>52</v>
      </c>
      <c r="C5" s="97"/>
      <c r="D5" s="60">
        <v>1</v>
      </c>
      <c r="E5" s="129"/>
      <c r="F5" s="99"/>
      <c r="G5" s="63">
        <f t="shared" ref="G5:G10" si="0">C5*D5</f>
        <v>0</v>
      </c>
    </row>
    <row r="6" spans="1:7" ht="90" customHeight="1">
      <c r="A6" s="5" t="s">
        <v>14</v>
      </c>
      <c r="B6" s="58" t="s">
        <v>53</v>
      </c>
      <c r="C6" s="97"/>
      <c r="D6" s="64">
        <v>0.5</v>
      </c>
      <c r="E6" s="129"/>
      <c r="F6" s="100"/>
      <c r="G6" s="63">
        <f t="shared" si="0"/>
        <v>0</v>
      </c>
    </row>
    <row r="7" spans="1:7" ht="90" customHeight="1">
      <c r="A7" s="5" t="s">
        <v>17</v>
      </c>
      <c r="B7" s="58" t="s">
        <v>54</v>
      </c>
      <c r="C7" s="97"/>
      <c r="D7" s="64">
        <v>0.25</v>
      </c>
      <c r="E7" s="129"/>
      <c r="F7" s="100"/>
      <c r="G7" s="63">
        <f t="shared" si="0"/>
        <v>0</v>
      </c>
    </row>
    <row r="8" spans="1:7" ht="93" customHeight="1">
      <c r="A8" s="5" t="s">
        <v>20</v>
      </c>
      <c r="B8" s="118" t="s">
        <v>21</v>
      </c>
      <c r="C8" s="97"/>
      <c r="D8" s="64">
        <v>0.1</v>
      </c>
      <c r="E8" s="129"/>
      <c r="F8" s="125"/>
      <c r="G8" s="63">
        <f t="shared" si="0"/>
        <v>0</v>
      </c>
    </row>
    <row r="9" spans="1:7" ht="93" customHeight="1">
      <c r="A9" s="5" t="s">
        <v>25</v>
      </c>
      <c r="B9" s="118" t="s">
        <v>26</v>
      </c>
      <c r="C9" s="97"/>
      <c r="D9" s="64">
        <v>0.1</v>
      </c>
      <c r="E9" s="129"/>
      <c r="F9" s="125"/>
      <c r="G9" s="63">
        <f t="shared" si="0"/>
        <v>0</v>
      </c>
    </row>
    <row r="10" spans="1:7" ht="90" customHeight="1">
      <c r="A10" s="68" t="s">
        <v>30</v>
      </c>
      <c r="B10" s="58" t="s">
        <v>31</v>
      </c>
      <c r="C10" s="97"/>
      <c r="D10" s="64">
        <v>0.1</v>
      </c>
      <c r="E10" s="129"/>
      <c r="F10" s="125"/>
      <c r="G10" s="63">
        <f t="shared" si="0"/>
        <v>0</v>
      </c>
    </row>
    <row r="11" spans="1:7" ht="33" customHeight="1">
      <c r="A11" s="137"/>
      <c r="B11" s="138"/>
      <c r="C11" s="139"/>
      <c r="D11" s="139"/>
      <c r="E11" s="140" t="s">
        <v>63</v>
      </c>
      <c r="F11" s="138"/>
      <c r="G11" s="141"/>
    </row>
    <row r="12" spans="1:7" ht="45" customHeight="1">
      <c r="A12" s="146" t="s">
        <v>75</v>
      </c>
      <c r="B12" s="146"/>
      <c r="C12" s="146"/>
      <c r="D12" s="146"/>
      <c r="E12" s="142"/>
      <c r="F12" s="143"/>
      <c r="G12" s="144">
        <f>SUM(G5:G11)</f>
        <v>0</v>
      </c>
    </row>
    <row r="13" spans="1:7">
      <c r="G13" s="145"/>
    </row>
    <row r="32" spans="1:4">
      <c r="A32" s="75"/>
      <c r="B32" s="75"/>
      <c r="C32" s="75"/>
      <c r="D32" s="75"/>
    </row>
    <row r="33" spans="1:4">
      <c r="A33" s="75"/>
      <c r="B33" s="75"/>
      <c r="C33" s="75"/>
      <c r="D33" s="75"/>
    </row>
    <row r="34" spans="1:4">
      <c r="A34" s="75"/>
      <c r="B34" s="75"/>
      <c r="C34" s="75"/>
      <c r="D34" s="75"/>
    </row>
    <row r="35" spans="1:4">
      <c r="A35" s="75"/>
      <c r="B35" s="128"/>
      <c r="C35" s="75"/>
      <c r="D35" s="75"/>
    </row>
    <row r="36" spans="1:4">
      <c r="A36" s="75"/>
      <c r="B36" s="128"/>
      <c r="C36" s="75"/>
      <c r="D36" s="75"/>
    </row>
    <row r="37" spans="1:4">
      <c r="A37" s="75"/>
      <c r="B37" s="75"/>
      <c r="C37" s="75"/>
      <c r="D37" s="75"/>
    </row>
    <row r="38" spans="1:4">
      <c r="A38" s="75"/>
      <c r="B38" s="75"/>
      <c r="C38" s="75"/>
      <c r="D38" s="75"/>
    </row>
    <row r="39" spans="1:4">
      <c r="A39" s="75"/>
      <c r="B39" s="75"/>
      <c r="C39" s="75"/>
      <c r="D39" s="75"/>
    </row>
    <row r="40" spans="1:4">
      <c r="A40" s="75"/>
      <c r="B40" s="75"/>
      <c r="C40" s="75"/>
      <c r="D40" s="75"/>
    </row>
    <row r="41" spans="1:4">
      <c r="A41" s="75"/>
      <c r="B41" s="75"/>
      <c r="C41" s="75"/>
      <c r="D41" s="75"/>
    </row>
    <row r="42" spans="1:4">
      <c r="A42" s="75"/>
      <c r="B42" s="75"/>
      <c r="C42" s="75"/>
      <c r="D42" s="75"/>
    </row>
    <row r="43" spans="1:4">
      <c r="A43" s="75"/>
      <c r="B43" s="75"/>
      <c r="C43" s="75"/>
      <c r="D43" s="75"/>
    </row>
    <row r="44" spans="1:4">
      <c r="A44" s="75"/>
      <c r="B44" s="75"/>
      <c r="C44" s="75"/>
      <c r="D44" s="75"/>
    </row>
    <row r="45" spans="1:4">
      <c r="A45" s="75"/>
      <c r="B45" s="75"/>
      <c r="C45" s="75"/>
      <c r="D45" s="75"/>
    </row>
    <row r="46" spans="1:4">
      <c r="A46" s="75"/>
      <c r="B46" s="75"/>
      <c r="C46" s="75"/>
      <c r="D46" s="75"/>
    </row>
    <row r="47" spans="1:4">
      <c r="A47" s="75"/>
      <c r="B47" s="75"/>
      <c r="C47" s="75"/>
      <c r="D47" s="75"/>
    </row>
    <row r="48" spans="1:4">
      <c r="A48" s="75"/>
      <c r="B48" s="75"/>
      <c r="C48" s="75"/>
      <c r="D48" s="75"/>
    </row>
  </sheetData>
  <mergeCells count="6">
    <mergeCell ref="A1:G1"/>
    <mergeCell ref="A2:B3"/>
    <mergeCell ref="C2:C3"/>
    <mergeCell ref="D2:G2"/>
    <mergeCell ref="E3:E10"/>
    <mergeCell ref="A12:D12"/>
  </mergeCells>
  <printOptions horizontalCentered="1"/>
  <pageMargins left="0.23622047244094491" right="0.23622047244094491" top="1.2169291338582675" bottom="0.78779527559055118" header="0.39370078740157477" footer="0.74803149606299213"/>
  <pageSetup paperSize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prospetto</vt:lpstr>
      <vt:lpstr>abitazioni + altro</vt:lpstr>
      <vt:lpstr>villini e ville</vt:lpstr>
      <vt:lpstr>categorie B</vt:lpstr>
      <vt:lpstr>categoria C1</vt:lpstr>
      <vt:lpstr>categoria C6</vt:lpstr>
      <vt:lpstr>altre categorie</vt:lpstr>
      <vt:lpstr>'abitazioni + altro'!Area_stampa</vt:lpstr>
      <vt:lpstr>'altre categorie'!Area_stampa</vt:lpstr>
      <vt:lpstr>'categoria C1'!Area_stampa</vt:lpstr>
      <vt:lpstr>'categoria C6'!Area_stampa</vt:lpstr>
      <vt:lpstr>'categorie B'!Area_stampa</vt:lpstr>
      <vt:lpstr>prospetto!Area_stampa</vt:lpstr>
      <vt:lpstr>'villini e ville'!Area_stampa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per il calcolo della superficie catastale</dc:title>
  <dc:creator>Barbara</dc:creator>
  <cp:lastModifiedBy>Collegio Geometri e G.L. Padova</cp:lastModifiedBy>
  <cp:revision>1</cp:revision>
  <dcterms:created xsi:type="dcterms:W3CDTF">2025-03-13T11:46:48Z</dcterms:created>
  <dcterms:modified xsi:type="dcterms:W3CDTF">2025-03-18T09:44:21Z</dcterms:modified>
</cp:coreProperties>
</file>